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drawings/drawing5.xml" ContentType="application/vnd.openxmlformats-officedocument.drawing+xml"/>
  <Override PartName="/xl/tables/table2.xml" ContentType="application/vnd.openxmlformats-officedocument.spreadsheetml.table+xml"/>
  <Override PartName="/xl/drawings/drawing6.xml" ContentType="application/vnd.openxmlformats-officedocument.drawing+xml"/>
  <Override PartName="/xl/tables/table3.xml" ContentType="application/vnd.openxmlformats-officedocument.spreadsheetml.table+xml"/>
  <Override PartName="/xl/drawings/drawing7.xml" ContentType="application/vnd.openxmlformats-officedocument.drawing+xml"/>
  <Override PartName="/xl/tables/table4.xml" ContentType="application/vnd.openxmlformats-officedocument.spreadsheetml.table+xml"/>
  <Override PartName="/xl/drawings/drawing8.xml" ContentType="application/vnd.openxmlformats-officedocument.drawing+xml"/>
  <Override PartName="/xl/tables/table5.xml" ContentType="application/vnd.openxmlformats-officedocument.spreadsheetml.table+xml"/>
  <Override PartName="/xl/drawings/drawing9.xml" ContentType="application/vnd.openxmlformats-officedocument.drawing+xml"/>
  <Override PartName="/xl/tables/table6.xml" ContentType="application/vnd.openxmlformats-officedocument.spreadsheetml.table+xml"/>
  <Override PartName="/xl/drawings/drawing10.xml" ContentType="application/vnd.openxmlformats-officedocument.drawing+xml"/>
  <Override PartName="/xl/tables/table7.xml" ContentType="application/vnd.openxmlformats-officedocument.spreadsheetml.table+xml"/>
  <Override PartName="/xl/drawings/drawing11.xml" ContentType="application/vnd.openxmlformats-officedocument.drawing+xml"/>
  <Override PartName="/xl/tables/table8.xml" ContentType="application/vnd.openxmlformats-officedocument.spreadsheetml.table+xml"/>
  <Override PartName="/xl/drawings/drawing12.xml" ContentType="application/vnd.openxmlformats-officedocument.drawing+xml"/>
  <Override PartName="/xl/tables/table9.xml" ContentType="application/vnd.openxmlformats-officedocument.spreadsheetml.table+xml"/>
  <Override PartName="/xl/drawings/drawing13.xml" ContentType="application/vnd.openxmlformats-officedocument.drawing+xml"/>
  <Override PartName="/xl/tables/table10.xml" ContentType="application/vnd.openxmlformats-officedocument.spreadsheetml.table+xml"/>
  <Override PartName="/xl/drawings/drawing14.xml" ContentType="application/vnd.openxmlformats-officedocument.drawing+xml"/>
  <Override PartName="/xl/tables/table11.xml" ContentType="application/vnd.openxmlformats-officedocument.spreadsheetml.table+xml"/>
  <Override PartName="/xl/drawings/drawing15.xml" ContentType="application/vnd.openxmlformats-officedocument.drawing+xml"/>
  <Override PartName="/xl/tables/table12.xml" ContentType="application/vnd.openxmlformats-officedocument.spreadsheetml.table+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tables/table13.xml" ContentType="application/vnd.openxmlformats-officedocument.spreadsheetml.table+xml"/>
  <Override PartName="/xl/drawings/drawing21.xml" ContentType="application/vnd.openxmlformats-officedocument.drawing+xml"/>
  <Override PartName="/xl/tables/table14.xml" ContentType="application/vnd.openxmlformats-officedocument.spreadsheetml.table+xml"/>
  <Override PartName="/xl/drawings/drawing22.xml" ContentType="application/vnd.openxmlformats-officedocument.drawing+xml"/>
  <Override PartName="/xl/tables/table15.xml" ContentType="application/vnd.openxmlformats-officedocument.spreadsheetml.table+xml"/>
  <Override PartName="/xl/drawings/drawing23.xml" ContentType="application/vnd.openxmlformats-officedocument.drawing+xml"/>
  <Override PartName="/xl/tables/table16.xml" ContentType="application/vnd.openxmlformats-officedocument.spreadsheetml.table+xml"/>
  <Override PartName="/xl/drawings/drawing24.xml" ContentType="application/vnd.openxmlformats-officedocument.drawing+xml"/>
  <Override PartName="/xl/tables/table17.xml" ContentType="application/vnd.openxmlformats-officedocument.spreadsheetml.table+xml"/>
  <Override PartName="/xl/drawings/drawing25.xml" ContentType="application/vnd.openxmlformats-officedocument.drawing+xml"/>
  <Override PartName="/xl/tables/table18.xml" ContentType="application/vnd.openxmlformats-officedocument.spreadsheetml.table+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tables/table19.xml" ContentType="application/vnd.openxmlformats-officedocument.spreadsheetml.table+xml"/>
  <Override PartName="/xl/drawings/drawing29.xml" ContentType="application/vnd.openxmlformats-officedocument.drawing+xml"/>
  <Override PartName="/xl/tables/table2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5" yWindow="4125" windowWidth="19215" windowHeight="3240" tabRatio="804"/>
  </bookViews>
  <sheets>
    <sheet name="Title Page" sheetId="26" r:id="rId1"/>
    <sheet name="Introduction" sheetId="44" r:id="rId2"/>
    <sheet name="Index" sheetId="24" r:id="rId3"/>
    <sheet name="1.Key Stats" sheetId="1" r:id="rId4"/>
    <sheet name="2.CostSF" sheetId="2" r:id="rId5"/>
    <sheet name="3.Bldg Use" sheetId="3" r:id="rId6"/>
    <sheet name="4.BldgUseTrend" sheetId="43" r:id="rId7"/>
    <sheet name="5.OfficeTrendbyAgency" sheetId="42" r:id="rId8"/>
    <sheet name="6.WarehouseTrendbyAgency" sheetId="41" r:id="rId9"/>
    <sheet name="7.Bldgs" sheetId="7" r:id="rId10"/>
    <sheet name="8.Utilization" sheetId="8" r:id="rId11"/>
    <sheet name="9.SFbyState" sheetId="15" r:id="rId12"/>
    <sheet name="10.StructuresbyAgency" sheetId="16" r:id="rId13"/>
    <sheet name="11.StructuresbyUse" sheetId="17" r:id="rId14"/>
    <sheet name="12.LandbyAgency" sheetId="18" r:id="rId15"/>
    <sheet name="13.LandbyState" sheetId="19" r:id="rId16"/>
    <sheet name="14.Agency Disposition" sheetId="28" r:id="rId17"/>
    <sheet name="15.DispositionUseBldg" sheetId="54" r:id="rId18"/>
    <sheet name="16.DispositionMethodBldg" sheetId="29" r:id="rId19"/>
    <sheet name="17.DispositionStruct" sheetId="37" r:id="rId20"/>
    <sheet name="18.DispositionLand" sheetId="38" r:id="rId21"/>
    <sheet name="19.Historic Designation" sheetId="30" r:id="rId22"/>
    <sheet name="20.HistoricbyState" sheetId="31" r:id="rId23"/>
    <sheet name="21.HistoricbyAgency" sheetId="32" r:id="rId24"/>
    <sheet name="22.Sustainability" sheetId="50" r:id="rId25"/>
    <sheet name="23.Status" sheetId="34" r:id="rId26"/>
    <sheet name="24.Repair Needs Buildings" sheetId="35" r:id="rId27"/>
    <sheet name="25.Repair Needs Structures" sheetId="36" r:id="rId28"/>
    <sheet name="26.Key Stats Non CFO" sheetId="46" r:id="rId29"/>
    <sheet name="27.CostSF Non CFO" sheetId="47" r:id="rId30"/>
    <sheet name="28.Bldg Use Non CFO" sheetId="48" r:id="rId31"/>
    <sheet name="29.Key Stats All" sheetId="49" r:id="rId32"/>
    <sheet name="30. Condition Index vs age" sheetId="53" r:id="rId33"/>
    <sheet name="31. Lease Expirations Buildings" sheetId="52" r:id="rId34"/>
  </sheets>
  <definedNames>
    <definedName name="ColRangeStyle1" localSheetId="24">#REF!</definedName>
    <definedName name="ColRangeStyle1">'12.LandbyAgency'!$B$9:$B$26</definedName>
    <definedName name="_xlnm.Print_Area" localSheetId="3">'1.Key Stats'!$A$1:$M$18</definedName>
    <definedName name="_xlnm.Print_Area" localSheetId="12">'10.StructuresbyAgency'!$A$1:$E$26</definedName>
    <definedName name="_xlnm.Print_Area" localSheetId="13">'11.StructuresbyUse'!$A$1:$E$33</definedName>
    <definedName name="_xlnm.Print_Area" localSheetId="14">'12.LandbyAgency'!$A$1:$E$40</definedName>
    <definedName name="_xlnm.Print_Area" localSheetId="15">'13.LandbyState'!$A$1:$E$63</definedName>
    <definedName name="_xlnm.Print_Area" localSheetId="16">'14.Agency Disposition'!$A$1:$E$2</definedName>
    <definedName name="_xlnm.Print_Area" localSheetId="18">'16.DispositionMethodBldg'!$A$1:$F$25</definedName>
    <definedName name="_xlnm.Print_Area" localSheetId="21">'19.Historic Designation'!$A$1:$E$29</definedName>
    <definedName name="_xlnm.Print_Area" localSheetId="4">'2.CostSF'!$A$1:$G$32</definedName>
    <definedName name="_xlnm.Print_Area" localSheetId="22">'20.HistoricbyState'!$A$1:$C$77</definedName>
    <definedName name="_xlnm.Print_Area" localSheetId="23">'21.HistoricbyAgency'!$A$1:$G$36</definedName>
    <definedName name="_xlnm.Print_Area" localSheetId="24">'22.Sustainability'!$A$1:$C$41</definedName>
    <definedName name="_xlnm.Print_Area" localSheetId="25">'23.Status'!$A$1:$G$56</definedName>
    <definedName name="_xlnm.Print_Area" localSheetId="28">'26.Key Stats Non CFO'!$A$1:$M$16</definedName>
    <definedName name="_xlnm.Print_Area" localSheetId="29">'27.CostSF Non CFO'!$A$1:$G$28</definedName>
    <definedName name="_xlnm.Print_Area" localSheetId="30">'28.Bldg Use Non CFO'!$A$1:$G$53</definedName>
    <definedName name="_xlnm.Print_Area" localSheetId="5">'3.Bldg Use'!$A$1:$G$62</definedName>
    <definedName name="_xlnm.Print_Area" localSheetId="6">'4.BldgUseTrend'!$A$1:$G$45</definedName>
    <definedName name="_xlnm.Print_Area" localSheetId="7">'5.OfficeTrendbyAgency'!$A$1:$F$44</definedName>
    <definedName name="_xlnm.Print_Area" localSheetId="8">'6.WarehouseTrendbyAgency'!$A$1:$F$49</definedName>
    <definedName name="_xlnm.Print_Area" localSheetId="9">'7.Bldgs'!$A$1:$I$41</definedName>
    <definedName name="_xlnm.Print_Area" localSheetId="10">'8.Utilization'!$A$1:$G$75</definedName>
    <definedName name="_xlnm.Print_Area" localSheetId="11">'9.SFbyState'!$A$1:$D$65</definedName>
  </definedNames>
  <calcPr calcId="145621"/>
</workbook>
</file>

<file path=xl/calcChain.xml><?xml version="1.0" encoding="utf-8"?>
<calcChain xmlns="http://schemas.openxmlformats.org/spreadsheetml/2006/main">
  <c r="J29" i="3" l="1"/>
  <c r="G29" i="3"/>
  <c r="D29" i="3"/>
  <c r="F26" i="54" l="1"/>
  <c r="E26" i="54"/>
  <c r="D26" i="54"/>
  <c r="C26" i="54"/>
  <c r="F23" i="54"/>
  <c r="F27" i="54" s="1"/>
  <c r="E23" i="54"/>
  <c r="D23" i="54"/>
  <c r="C23" i="54"/>
  <c r="C27" i="54" l="1"/>
  <c r="D27" i="54"/>
  <c r="E27" i="54"/>
  <c r="I20" i="7"/>
  <c r="E9" i="42"/>
  <c r="B24" i="50" l="1"/>
  <c r="C24" i="50"/>
  <c r="D24" i="50"/>
  <c r="B20" i="32"/>
  <c r="D12" i="38"/>
  <c r="E12" i="38"/>
  <c r="F12" i="38"/>
  <c r="C12" i="38"/>
  <c r="C16" i="28"/>
  <c r="D16" i="28"/>
  <c r="E16" i="28"/>
  <c r="F16" i="28"/>
  <c r="C19" i="28"/>
  <c r="D19" i="28"/>
  <c r="E19" i="28"/>
  <c r="F19" i="28"/>
  <c r="B22" i="48" l="1"/>
  <c r="C22" i="48"/>
  <c r="E22" i="48"/>
  <c r="F22" i="48"/>
  <c r="H22" i="48"/>
  <c r="I22" i="48"/>
  <c r="J22" i="48" s="1"/>
  <c r="D22" i="48" l="1"/>
  <c r="G22" i="48"/>
  <c r="D11" i="8" l="1"/>
  <c r="C11" i="8"/>
  <c r="D24" i="41" l="1"/>
  <c r="C24" i="41"/>
  <c r="B24" i="41"/>
  <c r="D18" i="37" l="1"/>
  <c r="D56" i="19" l="1"/>
  <c r="E19" i="18"/>
  <c r="D19" i="18"/>
  <c r="C19" i="18"/>
  <c r="F19" i="18"/>
  <c r="G26" i="17"/>
  <c r="F26" i="17"/>
  <c r="D26" i="17"/>
  <c r="D57" i="31"/>
  <c r="C57" i="31"/>
  <c r="B57" i="31"/>
  <c r="F20" i="28" l="1"/>
  <c r="D21" i="29" l="1"/>
  <c r="E21" i="29"/>
  <c r="F21" i="29"/>
  <c r="C21" i="29"/>
  <c r="D18" i="36"/>
  <c r="E18" i="36"/>
  <c r="D20" i="28" l="1"/>
  <c r="B11" i="8"/>
  <c r="B20" i="7"/>
  <c r="C20" i="7"/>
  <c r="D20" i="7"/>
  <c r="F20" i="7"/>
  <c r="G20" i="7"/>
  <c r="H20" i="7"/>
  <c r="J20" i="7"/>
  <c r="K20" i="7"/>
  <c r="L20" i="7"/>
  <c r="C20" i="28" l="1"/>
  <c r="M20" i="7"/>
  <c r="E20" i="7"/>
  <c r="E18" i="37"/>
  <c r="C19" i="29" l="1"/>
  <c r="C22" i="29" s="1"/>
  <c r="E19" i="29"/>
  <c r="E22" i="29" s="1"/>
  <c r="F19" i="29"/>
  <c r="F22" i="29" s="1"/>
  <c r="D19" i="29"/>
  <c r="D22" i="29" s="1"/>
  <c r="B18" i="36" l="1"/>
  <c r="B19" i="35"/>
  <c r="B56" i="19"/>
  <c r="B19" i="18"/>
  <c r="B26" i="17"/>
  <c r="F18" i="16"/>
  <c r="C18" i="16"/>
  <c r="B18" i="16"/>
  <c r="B56" i="15"/>
  <c r="E56" i="15"/>
  <c r="D56" i="15"/>
  <c r="C56" i="15"/>
  <c r="D26" i="42"/>
  <c r="C26" i="42"/>
  <c r="B26" i="42"/>
  <c r="G29" i="43"/>
  <c r="F29" i="43"/>
  <c r="B29" i="43"/>
  <c r="E29" i="43"/>
  <c r="D29" i="43"/>
  <c r="C29" i="43"/>
  <c r="I29" i="3"/>
  <c r="H29" i="3"/>
  <c r="F29" i="3"/>
  <c r="E29" i="3"/>
  <c r="C29" i="3"/>
  <c r="B29" i="3"/>
  <c r="E19" i="35" l="1"/>
  <c r="D19" i="35"/>
  <c r="C19" i="35"/>
  <c r="C18" i="37" l="1"/>
  <c r="D16" i="37"/>
  <c r="D19" i="37" s="1"/>
  <c r="E16" i="37"/>
  <c r="E19" i="37" s="1"/>
  <c r="C16" i="37"/>
  <c r="C19" i="37" l="1"/>
  <c r="E20" i="28"/>
  <c r="G18" i="16"/>
  <c r="G19" i="18" l="1"/>
  <c r="C18" i="36"/>
  <c r="E56" i="19"/>
  <c r="C56" i="19"/>
  <c r="E26" i="42" l="1"/>
  <c r="E25" i="42"/>
  <c r="E23" i="42"/>
  <c r="E22" i="42"/>
  <c r="E21" i="42"/>
  <c r="E20" i="42"/>
  <c r="E19" i="42"/>
  <c r="E18" i="42"/>
  <c r="E17" i="42"/>
  <c r="E16" i="42"/>
  <c r="E15" i="42"/>
  <c r="E14" i="42"/>
  <c r="E13" i="42"/>
  <c r="E12" i="42"/>
  <c r="E11" i="42"/>
  <c r="E10" i="42"/>
  <c r="E24" i="41"/>
  <c r="E21" i="41"/>
  <c r="E20" i="41"/>
  <c r="E19" i="41"/>
  <c r="E18" i="41"/>
  <c r="E17" i="41"/>
  <c r="E16" i="41"/>
  <c r="E15" i="41"/>
  <c r="E14" i="41"/>
  <c r="E13" i="41"/>
  <c r="E12" i="41"/>
  <c r="E11" i="41"/>
  <c r="E10" i="41"/>
  <c r="E9" i="41"/>
  <c r="D18" i="16" l="1"/>
  <c r="C26" i="17" l="1"/>
  <c r="E26" i="17"/>
  <c r="E18" i="16" l="1"/>
  <c r="C20" i="32" l="1"/>
  <c r="D20" i="32"/>
  <c r="E20" i="32"/>
  <c r="F20" i="32"/>
  <c r="G20" i="32"/>
</calcChain>
</file>

<file path=xl/sharedStrings.xml><?xml version="1.0" encoding="utf-8"?>
<sst xmlns="http://schemas.openxmlformats.org/spreadsheetml/2006/main" count="1075" uniqueCount="443">
  <si>
    <t>Leased</t>
  </si>
  <si>
    <t>Total</t>
  </si>
  <si>
    <t>Buildings</t>
  </si>
  <si>
    <t>Total Number</t>
  </si>
  <si>
    <t>Total Square Feet</t>
  </si>
  <si>
    <t>Total Annual Operating Costs</t>
  </si>
  <si>
    <t>Structures</t>
  </si>
  <si>
    <t>Land***</t>
  </si>
  <si>
    <t>Total Acres</t>
  </si>
  <si>
    <t>Total Annual Operating Costs (Buildings, Structures, Land)</t>
  </si>
  <si>
    <t>Fiscal Year</t>
  </si>
  <si>
    <t>Buildings Real Property Use*</t>
  </si>
  <si>
    <t>Leased SF</t>
  </si>
  <si>
    <t>Office</t>
  </si>
  <si>
    <t>Service</t>
  </si>
  <si>
    <t>Dormitories/Barracks</t>
  </si>
  <si>
    <t>School</t>
  </si>
  <si>
    <t>Other Institutional Uses</t>
  </si>
  <si>
    <t>Laboratories</t>
  </si>
  <si>
    <t>Warehouses</t>
  </si>
  <si>
    <t>Hospital</t>
  </si>
  <si>
    <t>Family Housing</t>
  </si>
  <si>
    <t>Industrial</t>
  </si>
  <si>
    <t>Prisons and Detention Centers</t>
  </si>
  <si>
    <t>Communications Systems</t>
  </si>
  <si>
    <t>Navigation and Traffic Aids</t>
  </si>
  <si>
    <t>Outpatient Healthcare Facility</t>
  </si>
  <si>
    <t>Museum</t>
  </si>
  <si>
    <t>Data Centers</t>
  </si>
  <si>
    <t>Comfort Station/Restrooms</t>
  </si>
  <si>
    <t>Post Office</t>
  </si>
  <si>
    <t>Grand Total</t>
  </si>
  <si>
    <t>Leased Square Feet</t>
  </si>
  <si>
    <t>Corps of Engineers**</t>
  </si>
  <si>
    <t>Defense/WHS**</t>
  </si>
  <si>
    <t>Environmental Protection Agency</t>
  </si>
  <si>
    <t>General Services Administration</t>
  </si>
  <si>
    <t>National Aeronautics And Space Administration</t>
  </si>
  <si>
    <t>State</t>
  </si>
  <si>
    <t>Number of Buildings</t>
  </si>
  <si>
    <t>Underutilized</t>
  </si>
  <si>
    <t>Unutilized</t>
  </si>
  <si>
    <t>Utilized</t>
  </si>
  <si>
    <t>Total Number of Disposed Assets</t>
  </si>
  <si>
    <t>Number of Assets</t>
  </si>
  <si>
    <t>Acres</t>
  </si>
  <si>
    <t>Status</t>
  </si>
  <si>
    <t>Report of Excess Submitted</t>
  </si>
  <si>
    <t>Report of Excess Accepted</t>
  </si>
  <si>
    <t>Determination to Dispose</t>
  </si>
  <si>
    <t>Cannot Currently be Disposed</t>
  </si>
  <si>
    <t>Buildings Real Property Use</t>
  </si>
  <si>
    <t>Real Property Use</t>
  </si>
  <si>
    <t>Total SF</t>
  </si>
  <si>
    <t>Airfield Pavements</t>
  </si>
  <si>
    <t>Flood Control and Navigation</t>
  </si>
  <si>
    <t>Harbors and Ports</t>
  </si>
  <si>
    <t>Miscellaneous Military Facilities</t>
  </si>
  <si>
    <t>Monuments and Memorials</t>
  </si>
  <si>
    <t>Parking Structures</t>
  </si>
  <si>
    <t>Power Development and Distribution</t>
  </si>
  <si>
    <t>Railroads</t>
  </si>
  <si>
    <t>Reclamation and Irrigation</t>
  </si>
  <si>
    <t>Roads and Bridges</t>
  </si>
  <si>
    <t>Space Exploration Structures</t>
  </si>
  <si>
    <t>Utility Systems</t>
  </si>
  <si>
    <t>Weapons Ranges</t>
  </si>
  <si>
    <t>Leased Acres</t>
  </si>
  <si>
    <t>Building</t>
  </si>
  <si>
    <t>Land</t>
  </si>
  <si>
    <t>Structure</t>
  </si>
  <si>
    <t>Evaluated, Not Historic</t>
  </si>
  <si>
    <t>National Historic Landmark (NHL)</t>
  </si>
  <si>
    <t>National Register Eligible (NRE)</t>
  </si>
  <si>
    <t>National Register Listed (NRL)</t>
  </si>
  <si>
    <t>Non-contributing element of NHL/NRL district</t>
  </si>
  <si>
    <t>Not Evaluated</t>
  </si>
  <si>
    <t>All Other****</t>
  </si>
  <si>
    <t>Office Square Feet</t>
  </si>
  <si>
    <t>Warehouse Square Feet</t>
  </si>
  <si>
    <t>Department of Agriculture</t>
  </si>
  <si>
    <t>Air Force Department**</t>
  </si>
  <si>
    <t>Army Department**</t>
  </si>
  <si>
    <t>Department of Commerce</t>
  </si>
  <si>
    <t>Department of Energy</t>
  </si>
  <si>
    <t>Department of Health and Human Services</t>
  </si>
  <si>
    <t>Department of Homeland Security</t>
  </si>
  <si>
    <t>Department of the Interior</t>
  </si>
  <si>
    <t>Department of Justice</t>
  </si>
  <si>
    <t>Department of Labor</t>
  </si>
  <si>
    <t>Navy Department**</t>
  </si>
  <si>
    <t>Department of State</t>
  </si>
  <si>
    <t>Department of Transportation</t>
  </si>
  <si>
    <t>Department of the Treasury</t>
  </si>
  <si>
    <t>Department of Veterans Affairs</t>
  </si>
  <si>
    <t>United States Agency for International Development</t>
  </si>
  <si>
    <t>AOC****</t>
  </si>
  <si>
    <t>Table 1</t>
  </si>
  <si>
    <t>Table 2</t>
  </si>
  <si>
    <t>Table 3</t>
  </si>
  <si>
    <t>Table 4</t>
  </si>
  <si>
    <t>Table 5</t>
  </si>
  <si>
    <t>Table 6</t>
  </si>
  <si>
    <t>Table 7</t>
  </si>
  <si>
    <t>Table 8</t>
  </si>
  <si>
    <t>Table 9</t>
  </si>
  <si>
    <t>Table 10</t>
  </si>
  <si>
    <t>Table 11</t>
  </si>
  <si>
    <t>Table 12</t>
  </si>
  <si>
    <t>Table 13</t>
  </si>
  <si>
    <t>Table 14</t>
  </si>
  <si>
    <t>Table 15</t>
  </si>
  <si>
    <t>Table 16</t>
  </si>
  <si>
    <t>Table 17</t>
  </si>
  <si>
    <t>Table 18</t>
  </si>
  <si>
    <t>Table 19</t>
  </si>
  <si>
    <t>Table 20</t>
  </si>
  <si>
    <t>Actual Sales Price</t>
  </si>
  <si>
    <t xml:space="preserve">Total </t>
  </si>
  <si>
    <t>Future Mission Need</t>
  </si>
  <si>
    <t>Current Mission Need</t>
  </si>
  <si>
    <t>Renewable Energy System</t>
  </si>
  <si>
    <t>Public Facing Facility</t>
  </si>
  <si>
    <t>Land Port of Entry</t>
  </si>
  <si>
    <t>Facility Security</t>
  </si>
  <si>
    <t>Child Care Center</t>
  </si>
  <si>
    <t>Border/Inspection Station</t>
  </si>
  <si>
    <t>Aviation Security Related</t>
  </si>
  <si>
    <t>Disposition Method</t>
  </si>
  <si>
    <t>Abandonment</t>
  </si>
  <si>
    <t>Demolition</t>
  </si>
  <si>
    <t>Federal Transfer</t>
  </si>
  <si>
    <t>Health or Educational Use</t>
  </si>
  <si>
    <t>Loss due to Deterioration</t>
  </si>
  <si>
    <t>Loss due to Disaster</t>
  </si>
  <si>
    <t>Negotiated Sale</t>
  </si>
  <si>
    <t>Public Benefit Conveyance</t>
  </si>
  <si>
    <t>Public Sale</t>
  </si>
  <si>
    <t>Reversion to Prior Owner</t>
  </si>
  <si>
    <t>Sale</t>
  </si>
  <si>
    <t>Table 21</t>
  </si>
  <si>
    <t>Table 22</t>
  </si>
  <si>
    <t>**** AOC refers to annual operating costs.</t>
  </si>
  <si>
    <t>† All real property data from the CFO Act agencies required to submit data to the FRPP.</t>
  </si>
  <si>
    <t>*** AOC refers to annual operating costs.  AOC Includes operations and maintenance costs and rent.</t>
  </si>
  <si>
    <t>* For detailed definitions of real property use categories of buildings, see FRPP data dictionary, www.gsa.gov/datadictionary.</t>
  </si>
  <si>
    <t>* Includes operations and maintenance costs and rent.</t>
  </si>
  <si>
    <t>* Sustainability is reported for all buildings above 5,000 SF.</t>
  </si>
  <si>
    <t>Number of Leased Structures</t>
  </si>
  <si>
    <t xml:space="preserve">Number of Assets </t>
  </si>
  <si>
    <t>Total NHL and NRL Assets</t>
  </si>
  <si>
    <t>Number of Leased Buildings</t>
  </si>
  <si>
    <t>**** The All Other category is defined as "buildings that cannot be classified elsewhere."</t>
  </si>
  <si>
    <t>Table 23</t>
  </si>
  <si>
    <t>Table 24</t>
  </si>
  <si>
    <t>Number of Sustainable Buildings</t>
  </si>
  <si>
    <t>* Historic designation is reported on all owned buildings, structures, and land assets, except those assets that have been evaluated and for which disclosure of historic status is restricted based upon Executive Order 13007 and Section 304 of the National Historic Preservation Act.   Generally, properties eligible for listing in the National Register are at least 50 years old. Properties less than 50 years of age must be exceptionally important to be considered eligible for listing.</t>
  </si>
  <si>
    <t>FY 2016</t>
  </si>
  <si>
    <t>FY 2016 AOC***</t>
  </si>
  <si>
    <t>United States and United States Territories</t>
  </si>
  <si>
    <t xml:space="preserve">* This report focuses on FRPP data for assets in the U.S. and U.S. territories. </t>
  </si>
  <si>
    <t>Surplus</t>
  </si>
  <si>
    <t>Table 25</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</si>
  <si>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</si>
  <si>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</si>
  <si>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</si>
  <si>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</si>
  <si>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</si>
  <si>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</si>
  <si>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</si>
  <si>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</si>
  <si>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</si>
  <si>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</si>
  <si>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</si>
  <si>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</si>
  <si>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</si>
  <si>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</si>
  <si>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</si>
  <si>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</si>
  <si>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</si>
  <si>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</si>
  <si>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</si>
  <si>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</si>
  <si>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</si>
  <si>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</si>
  <si>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</si>
  <si>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</si>
  <si>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</si>
  <si>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</si>
  <si>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</si>
  <si>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</si>
  <si>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</si>
  <si>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</si>
  <si>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</si>
  <si>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</si>
  <si>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</si>
  <si>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</si>
  <si>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</si>
  <si>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</si>
  <si>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</si>
  <si>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</si>
  <si>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</si>
  <si>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</si>
  <si>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</si>
  <si>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</si>
  <si>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</si>
  <si>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</si>
  <si>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</si>
  <si>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</si>
  <si>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</si>
  <si>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</si>
  <si>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</si>
  <si>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</si>
  <si>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Number of Disposed Building Assets</t>
  </si>
  <si>
    <t>Number of Disposed Structure Assets</t>
  </si>
  <si>
    <t>Number of Structures</t>
  </si>
  <si>
    <t>Leased Annual Costs**</t>
  </si>
  <si>
    <t>Industrial (other than buildings)</t>
  </si>
  <si>
    <t>Navigation and Traffic Aids (other than buildings)</t>
  </si>
  <si>
    <t>Recreational (other than buildings)</t>
  </si>
  <si>
    <t>Research and Development (other than Laboratories)</t>
  </si>
  <si>
    <t>Service (other than buildings)</t>
  </si>
  <si>
    <t>Storage (other than buildings)</t>
  </si>
  <si>
    <t>Legal Interest</t>
  </si>
  <si>
    <t>Owned</t>
  </si>
  <si>
    <t>Real property use</t>
  </si>
  <si>
    <t>Otherwise Managed**</t>
  </si>
  <si>
    <t>*** Does not include public domain land.</t>
  </si>
  <si>
    <t>** Otherwise Managed includes state government owned, foreign government owned, museum trust, and withdrawn land.</t>
  </si>
  <si>
    <t>Owned Square Feet</t>
  </si>
  <si>
    <t>Owned Annual O&amp;M Cost</t>
  </si>
  <si>
    <t>Otherwise Managed Square Feet**</t>
  </si>
  <si>
    <t>** Otherwise Managed includes state government owned, foreign government owned, and museum trust.</t>
  </si>
  <si>
    <t>Buildings Real Property Use**</t>
  </si>
  <si>
    <t>** For detailed definitions of real property use categories of buildings, see FRPP data dictionary, www.gsa.gov/datadictionary.</t>
  </si>
  <si>
    <t>FY 2016 SF</t>
  </si>
  <si>
    <t>Leased Annual Costs/ Square Feet*</t>
  </si>
  <si>
    <t>Number of Owned Buildings</t>
  </si>
  <si>
    <t>State Name</t>
  </si>
  <si>
    <t>Owned SF</t>
  </si>
  <si>
    <t>Number of Owned Structures</t>
  </si>
  <si>
    <t>Owned Acres</t>
  </si>
  <si>
    <t>Otherwise Managed Annual Costs**</t>
  </si>
  <si>
    <t>Owned Subtotal</t>
  </si>
  <si>
    <t>Otherwise Managed Subtotal</t>
  </si>
  <si>
    <t>Owned Buildings Repair Needs</t>
  </si>
  <si>
    <t>* Repair Needs are only a required data element for owned and otherwise managed assets.</t>
  </si>
  <si>
    <t>Owned Structures Repair Needs</t>
  </si>
  <si>
    <t>Note the definitions provided in this document are derived from the FRPP Data Dictionary which can be found at www.gsa.gov/datadictionary.</t>
  </si>
  <si>
    <t>Note AOC data captured for owned and leased facilities does not align, making comparisons across categories ineffective. Owned AOC only includes operations and maintenance costs, whereas leased AOC also includes rent to capture the full cost of the asset.</t>
  </si>
  <si>
    <t>** Otherwise Managed includes state government owned, foreign government owned, museum trust, and withdrawn land.  This does not include public domain land.</t>
  </si>
  <si>
    <t>*** Otherwise Managed includes state government owned, foreign government owned, museum trust, and withdrawn land.</t>
  </si>
  <si>
    <t>** Includes operations and maintenance costs and rent.</t>
  </si>
  <si>
    <t>*** Otherwise Managed includes state government owned, foreign government owned, and museum trust.</t>
  </si>
  <si>
    <t>Otherwise Managed Square Feet***</t>
  </si>
  <si>
    <t>Leased Annual Costs/ Square Feet**</t>
  </si>
  <si>
    <t>Blank cells represent instances where agencies did not report data.</t>
  </si>
  <si>
    <t>Department or Agency</t>
  </si>
  <si>
    <t>Note the following agencies exclusively acquire and occupy real estate through GSA: Department of Education, Department of Housing and Urban Development, National Science Foundation (NSF), Nuclear Regulatory Commission, Office of Personnel Management, Small Business Administration, and Social Security Administration. Consequently, these agencies do not report any real property assets to the FRPP system; these assets are reported by GSA. The FRPP data that NSF had reported was space that is controlled by organizations awarded grants by NSF.  This space is not controlled by NSF nor occupied by NSF employees.  In 2016, there was a mutual agreement between NSF, GSA, and OMB that NSF would no longer report data to the FRPP.</t>
  </si>
  <si>
    <t>Number of Land Assets</t>
  </si>
  <si>
    <t>Square Feet</t>
  </si>
  <si>
    <r>
      <rPr>
        <sz val="11"/>
        <rFont val="Arial"/>
        <family val="2"/>
      </rPr>
      <t>The General Services Administration (GSA) Office of Government-wide Policy (OGP) collects data from federal agencies pertaining to real property, personal property, aviation, mail, and motor vehicle assets.  These data sets have been published and made available to the public by GSA on an annual basis.
As part of a larger comprehensive review of GSA programs, OGP is reviewing data collection efforts to potentially reduce, streamline, and eliminate unnecessary reporting that is not required by law.  GSA is interested in your feedback as to the usefulness of the data and whether GSA should continue to collect and publish discretionary data sets.  Please share any comments via email at</t>
    </r>
    <r>
      <rPr>
        <u/>
        <sz val="11"/>
        <color theme="10"/>
        <rFont val="Arial"/>
        <family val="2"/>
      </rPr>
      <t xml:space="preserve"> ogpdata@gsa.gov.</t>
    </r>
  </si>
  <si>
    <t>Table 26</t>
  </si>
  <si>
    <t>Table 27</t>
  </si>
  <si>
    <t>Table 28</t>
  </si>
  <si>
    <t>FY 2017</t>
  </si>
  <si>
    <t>Leased Annual Costs</t>
  </si>
  <si>
    <t>FY 2017 AOC***</t>
  </si>
  <si>
    <t>Number of Otherwise Managed Buildings</t>
  </si>
  <si>
    <t>District Of Columbia</t>
  </si>
  <si>
    <t>Index of Tables**</t>
  </si>
  <si>
    <t>Table 29</t>
  </si>
  <si>
    <t>US Territory</t>
  </si>
  <si>
    <t>Other</t>
  </si>
  <si>
    <t>† All real property data from the Chief Financial Officers (CFO) Act agencies required to submit data to the FRPP.</t>
  </si>
  <si>
    <t>Otherwise Managed***</t>
  </si>
  <si>
    <t>Land****</t>
  </si>
  <si>
    <t>AOC*****</t>
  </si>
  <si>
    <t>**** Does not include public domain land.</t>
  </si>
  <si>
    <t>***** AOC refers to annual operating costs.</t>
  </si>
  <si>
    <t>FY 2017**</t>
  </si>
  <si>
    <t>** The data is provided for Chief Financial Officer (CFO) Act Agencies, unless labeled as "Non-CFO Act Agencies."  CFO Act of 1990, 31 U.S.C. § 901 (b)(1) can be accessed at:
http://www.gpo.gov/fdsys/pkg/USCODE-2011-title31/pdf/USCODE-2011-title31-subtitleI-chap9-sec901.pdf.</t>
  </si>
  <si>
    <t>Otherwise Managed Annual O&amp;M Costs***</t>
  </si>
  <si>
    <t>FY 2017*</t>
  </si>
  <si>
    <r>
      <t xml:space="preserve">† This data is provided in accordance with OMB Memorandum M-13-13, </t>
    </r>
    <r>
      <rPr>
        <i/>
        <sz val="10"/>
        <rFont val="Calibri"/>
        <family val="2"/>
        <scheme val="minor"/>
      </rPr>
      <t>Open Data Policy-Managing Information as an Asset</t>
    </r>
    <r>
      <rPr>
        <sz val="10"/>
        <rFont val="Calibri"/>
        <family val="2"/>
        <scheme val="minor"/>
      </rPr>
      <t xml:space="preserve"> (May 9, 2013).</t>
    </r>
  </si>
  <si>
    <t>FY 2017***</t>
  </si>
  <si>
    <t>Owned Annual O&amp;M Costs/ Square Feet</t>
  </si>
  <si>
    <t>Otherwise Managed Annual O&amp;M Costs/ Square Feet**</t>
  </si>
  <si>
    <t>Otherwise Managed Annual O&amp;M Costs/ Square Feet***</t>
  </si>
  <si>
    <t>*** Includes operations and maintenance costs and rent.</t>
  </si>
  <si>
    <t>Leased Annual Costs***</t>
  </si>
  <si>
    <t>Leased Annual Costs/ Square Feet***</t>
  </si>
  <si>
    <t>**** Otherwise Managed includes state government owned, foreign government owned, and museum trust.</t>
  </si>
  <si>
    <t>Otherwise Managed Square Feet****</t>
  </si>
  <si>
    <t>All Other*****</t>
  </si>
  <si>
    <t>***** The All Other category is defined as "buildings that cannot be classified elsewhere."</t>
  </si>
  <si>
    <t>FY 2017 SF****</t>
  </si>
  <si>
    <t>* Includes Federal Government owned, foreign government owned, museum trust, state government owned and leased assets.</t>
  </si>
  <si>
    <t>* Includes Federal Government owned, foreign government owned, museum trust, state government owned, and leased assets.</t>
  </si>
  <si>
    <t>Department or Agency*</t>
  </si>
  <si>
    <t>Otherwise Managed SF**</t>
  </si>
  <si>
    <t>** Otherwise Managed includes state government owned and museum trust.</t>
  </si>
  <si>
    <t>Lease Annual Costs**</t>
  </si>
  <si>
    <t>Number of Otherwise Managed Structures***</t>
  </si>
  <si>
    <t>Owned Annual O&amp;M Costs</t>
  </si>
  <si>
    <t>**** The All Other category is defined as "structures that cannot be classified elsewhere."</t>
  </si>
  <si>
    <t>Lease Annual Operating Costs**</t>
  </si>
  <si>
    <t>Number of Otherwise Managed Acres***</t>
  </si>
  <si>
    <t>*** Otherwise Managed includes state government owned, foreign government owned, museum trust, and withdrawn land.  This does not include public domain land.</t>
  </si>
  <si>
    <t>** Otherwise Managed includes state government owned, museum trust, and withdrawn land.  This does not include public domain land.</t>
  </si>
  <si>
    <t>Otherwise Managed Acres**</t>
  </si>
  <si>
    <t>Number of Disposed Land Assets**</t>
  </si>
  <si>
    <t>** Does not include public domain land.</t>
  </si>
  <si>
    <t>All Other**</t>
  </si>
  <si>
    <t>** The All Other category is defined as buildings that cannot be classified elsewhere."</t>
  </si>
  <si>
    <t>Historical Status**</t>
  </si>
  <si>
    <t>** Historic designation is reported on all owned buildings, structures, and land assets, except those assets that have been evaluated and for which disclosure of historic status is restricted based upon EO 13007 and Section 304 of the National Historic Preservation Act.   Generally, properties eligible for listing in the National Register are at least 50 years old. Properties less than 50 years of age must be exceptionally important to be considered eligible for listing.</t>
  </si>
  <si>
    <t>Number of Assets**</t>
  </si>
  <si>
    <t>** Historic designation is reported on all owned buildings, structures, and land assets, except those assets that have been evaluated and for which disclosure of historic status is restricted based upon Executive Order 13007 and Section 304 of the National Historic Preservation Act.   Generally, properties eligible for listing in the National Register are at least 50 years old. Properties less than 50 years of age must be exceptionally important to be considered eligible for listing.</t>
  </si>
  <si>
    <t>Department or Agency**</t>
  </si>
  <si>
    <t>Number of Otherwise Managed Buildings***</t>
  </si>
  <si>
    <t>Otherwise Managed Buildings Repair Needs***</t>
  </si>
  <si>
    <t>Otherwise Managed Structures Repair Needs***</t>
  </si>
  <si>
    <t>Otherwise Managed Annual O&amp;M Costs**</t>
  </si>
  <si>
    <t xml:space="preserve">† This report focuses on FRPP data for assets in the U.S. and U.S. territories. </t>
  </si>
  <si>
    <t>FY2017</t>
  </si>
  <si>
    <t>Otherwise Managed Annual Costs/ Square Feet**</t>
  </si>
  <si>
    <t>FY 2018***</t>
  </si>
  <si>
    <t>Real_Property_Use</t>
  </si>
  <si>
    <t>FY 2018 SF</t>
  </si>
  <si>
    <t>FY 2018 AOC***</t>
  </si>
  <si>
    <t>FY 2018 SF****</t>
  </si>
  <si>
    <t>Table 4: FY 2016 - FY 2018 U.S. and U.S. Territories - Buildings Real Property Use Trend by Square Footage (SF) and Annual Operating Costs (AOC)†*</t>
  </si>
  <si>
    <t xml:space="preserve"> Table 3: FY 2018 U.S. and U.S. Territories - Buildings Real Property Use by Square Footage and Costs†*</t>
  </si>
  <si>
    <t>Table 2: FY 2016 - FY 2018 U.S. and U.S. Territories - Cost per Square Feet of Buildings†</t>
  </si>
  <si>
    <t>FY 2018**</t>
  </si>
  <si>
    <t>Table 5: FY 2016 - FY 2018 U.S. and U.S. Territories - Office Square Footage Trend by Agency†*</t>
  </si>
  <si>
    <t>FY 2017 SF</t>
  </si>
  <si>
    <t>Table 6: FY 2016 - FY 2018 U.S. and U.S. Territories - Warehouse Square Footage Trend by Agency†*</t>
  </si>
  <si>
    <t>FY 2018</t>
  </si>
  <si>
    <t>Table 7: FY 2018 U.S. and U.S. Territories Buildings Square Footage (SF) and Costs by Agency†</t>
  </si>
  <si>
    <t>Table 11: FY 2018 U.S. and U.S. Territories - Structures Real Property Use by Number and Costs†*</t>
  </si>
  <si>
    <t>Table 12: FY 2018 U.S. and U.S. Territories - Land Acreage and Costs by Agency†</t>
  </si>
  <si>
    <t>Table 13: FY 2018 U.S. and U.S. Territories - Total Land Acreage by State†*</t>
  </si>
  <si>
    <t>Table 14: FY 2018 U.S. and U.S. Territories - Number of Dispositions by Agency†</t>
  </si>
  <si>
    <t>Homeless Assitance</t>
  </si>
  <si>
    <t>Law Enforcement and Emergency Management Response</t>
  </si>
  <si>
    <t>Port Facilities</t>
  </si>
  <si>
    <t>Table 16: FY 2018 U.S. and U.S. Territories - Buildings Dispositions by Method†*</t>
  </si>
  <si>
    <t>Table 17: FY 2018 U.S. and U.S. Territories - Structures Dispositions by Method†*</t>
  </si>
  <si>
    <t>Table 18: FY 2018 U.S. and U.S. Territories - Land Dispositions by Method†*</t>
  </si>
  <si>
    <t>Table 20: FY 2018 U.S. and U.S. Territories - National Historic Landmark and National Register Listed by State†*</t>
  </si>
  <si>
    <t>Table 21: FY 2018 U.S. and U.S. Territories -  Historic Designation by Agency†*</t>
  </si>
  <si>
    <t>Non-contributing element of NHL/NRL dist</t>
  </si>
  <si>
    <t>Table 22: FY2016 - FY 2018 U.S. and U.S. Territories - Number of Sustainable Buildings by Agency†*</t>
  </si>
  <si>
    <t>FY2018</t>
  </si>
  <si>
    <t>FY 2018*</t>
  </si>
  <si>
    <t>Table 23: FY 2016 - 2018 U.S. and U.S. Territories - Asset Status by Number of Assets†</t>
  </si>
  <si>
    <t>Table 24: FY 2018 U.S. and U.S. Territories - Buildings Repair Needs by Agency†*</t>
  </si>
  <si>
    <t>Table 29: FY 2018 - Key Statistics for CFO and Non-CFO Act Agencies†*</t>
  </si>
  <si>
    <t>Table 28: FY 2018 U.S. and U.S. Territories - Buildings Real Property Use by Square Footage and Costs for Non-CFO Act Agencies</t>
  </si>
  <si>
    <t>Table 27: FY 2018 - Cost per Square Feet of Buildings for Non-CFO Act Agencies</t>
  </si>
  <si>
    <t>Table 26: FY 2018 - Key Statistics for Non-CFO Act Agencies*</t>
  </si>
  <si>
    <t>Table 25: FY 2018 U.S. and U.S. Territories - Structures Repair Needs by Agency†*</t>
  </si>
  <si>
    <t>Table 19: FY 2018 U.S. and U.S. Territories - Historic Designation by Number of Assets†*</t>
  </si>
  <si>
    <t>Table 15: FY 2018 U.S. and U.S. Territores - Buildings Dispositions by Property Use†*</t>
  </si>
  <si>
    <t>Table 10: FY 2018 U.S. and U.S. Territories - Number of Structures and Costs by Agency†</t>
  </si>
  <si>
    <t>Table 9: FY 2018 U.S. and U.S. Territories - Total Buildings Square Footage (SF) by State†*</t>
  </si>
  <si>
    <t>Table 8: FY 2018 U.S. and U.S. Territories - Utilization of Buildings†*</t>
  </si>
  <si>
    <t>FY 2018 Federal Real Property Profile (FRPP) Open Data Set†*</t>
  </si>
  <si>
    <t xml:space="preserve"> FY 2018 - Buildings Real Property Use by Square Footage and Costs</t>
  </si>
  <si>
    <t xml:space="preserve"> FY 2018 - Buildings Square Footage and Costs by Agency</t>
  </si>
  <si>
    <t xml:space="preserve"> FY 2018 - Utilization of Buildings</t>
  </si>
  <si>
    <t xml:space="preserve"> FY 2018 - Total Buildings Square Footage by State</t>
  </si>
  <si>
    <t xml:space="preserve"> FY 2018 - Number of Structures and Costs by Agency</t>
  </si>
  <si>
    <t xml:space="preserve"> FY 2018 - Structures Real Property Use by Number and Costs</t>
  </si>
  <si>
    <t xml:space="preserve"> FY 2018 - Land Acreage and Costs by Agency</t>
  </si>
  <si>
    <t xml:space="preserve"> FY 2018 - Total Land Acreage by State</t>
  </si>
  <si>
    <t xml:space="preserve"> FY 2018 - Number of Dispositions by Agency</t>
  </si>
  <si>
    <t xml:space="preserve"> FY 2018 - Buildings Dispositions by Property Use</t>
  </si>
  <si>
    <t xml:space="preserve"> FY 2018 - Buildings Dispositions by Method</t>
  </si>
  <si>
    <t xml:space="preserve"> FY 2018 - Structures Dispositions by Method</t>
  </si>
  <si>
    <t xml:space="preserve"> FY 2018 - Land Dispositions by Method</t>
  </si>
  <si>
    <t xml:space="preserve"> FY 2018 - Historic Designation by Number of Assets</t>
  </si>
  <si>
    <t xml:space="preserve"> FY 2018 - National Historic Landmark and National Register Listed by State</t>
  </si>
  <si>
    <t xml:space="preserve"> FY 2018 - Historic Designation by Agency</t>
  </si>
  <si>
    <t xml:space="preserve"> FY 2018 - Asset Status by Number of Assets</t>
  </si>
  <si>
    <t xml:space="preserve"> FY 2018 - Buildings Repair Needs by Agency</t>
  </si>
  <si>
    <t xml:space="preserve"> FY 2018 - Structures Repair Needs by Agency</t>
  </si>
  <si>
    <t xml:space="preserve"> FY 2018 - Key Statistics for Non-CFO Act Agencies</t>
  </si>
  <si>
    <t xml:space="preserve"> FY 2018 - Cost per Square Feet of Buildings for Non-CFO Act Agencies</t>
  </si>
  <si>
    <t xml:space="preserve"> FY 2018 - Buildings Real Property Use by Square Footage and Costs for Non-CFO Act Agencies</t>
  </si>
  <si>
    <t xml:space="preserve"> FY 2018 - Key Statistics for CFO and Non-CFO Act Agencies</t>
  </si>
  <si>
    <t xml:space="preserve"> FY 2016 - FY 2018 - Key Statistics</t>
  </si>
  <si>
    <t xml:space="preserve"> FY 2016 - FY 2018 - Cost per Square Feet of Buildings</t>
  </si>
  <si>
    <t xml:space="preserve"> FY 2016 - FY 2018 - Buildings Real Property Use Trend by Square Footage and Costs</t>
  </si>
  <si>
    <t xml:space="preserve"> FY 2016 - FY 2018 - Office Square Footage Trend by Agency</t>
  </si>
  <si>
    <t xml:space="preserve"> FY 2016 - FY 2018 - Warehouse Square Footage Trend by Agency</t>
  </si>
  <si>
    <t xml:space="preserve"> FY 2016 - FY 2018 - Number of Sustainable Buildings by Agency</t>
  </si>
  <si>
    <t>FY 2018 Federal Real Property Profile (FRPP) Open Data Set</t>
  </si>
  <si>
    <t>Table 1: FY 2016 - FY 2018 U.S. and U.S. Territories - Key Statistics†*</t>
  </si>
  <si>
    <t>Otherwise Owned***</t>
  </si>
  <si>
    <t>Datayear</t>
  </si>
  <si>
    <t>Count</t>
  </si>
  <si>
    <t>&lt;1901</t>
  </si>
  <si>
    <t>1901-1910</t>
  </si>
  <si>
    <t>1911-1920</t>
  </si>
  <si>
    <t>1921-1930</t>
  </si>
  <si>
    <t>1931-1940</t>
  </si>
  <si>
    <t>1941-1950</t>
  </si>
  <si>
    <t>1951-1960</t>
  </si>
  <si>
    <t>1961-1970</t>
  </si>
  <si>
    <t>1971-1980</t>
  </si>
  <si>
    <t>1981-1990</t>
  </si>
  <si>
    <t>1991-2000</t>
  </si>
  <si>
    <t>2001-2010</t>
  </si>
  <si>
    <t>2011-2020</t>
  </si>
  <si>
    <t>Hold Over Lease</t>
  </si>
  <si>
    <t>Longer term leases</t>
  </si>
  <si>
    <t>Avg. CI</t>
  </si>
  <si>
    <t>Leases expiring in 0-1 year</t>
  </si>
  <si>
    <t>Leases expiring in 3-5 year</t>
  </si>
  <si>
    <t>Leases expiring in 1-3 years</t>
  </si>
  <si>
    <t>% Change FY 2017 - FY 2018</t>
  </si>
  <si>
    <t>Table 30</t>
  </si>
  <si>
    <t>Table 31</t>
  </si>
  <si>
    <t xml:space="preserve"> FY 2017 - FY 2018 - Condition Index by Age for Buildings and Structures</t>
  </si>
  <si>
    <t>Table 30: FY 2017 - FY 2018 Condition Index by Age for Buildings and Structures†*</t>
  </si>
  <si>
    <t xml:space="preserve"> FY 2017 - FY 2018 - Building Lease Expirations</t>
  </si>
  <si>
    <t>Table 31: FY 2017 - FY 2018 Building Lease Expirations†*</t>
  </si>
  <si>
    <t>Department of Defense (DoD) data is not included in FY 2018 or FY 2017.  Comparisons to FY 2016 data are not recommended for this reason.</t>
  </si>
  <si>
    <t>* Department of Defense (DoD) data is not included in FY 2018 or FY 2017.  Comparisons to FY 2016 data are not recommended for this reason.</t>
  </si>
  <si>
    <t>** Department of Defense (DoD) data is not included in FY 2018 or FY 2017.  Comparisons to FY 2016 data are not recommended for this reason.</t>
  </si>
  <si>
    <t>*** DoD's data is not included in FY 2018 or FY 2017.  Comparisons to FY 2016 data are not recommended for this reason.</t>
  </si>
  <si>
    <t>* DoD's data is not included.</t>
  </si>
  <si>
    <t>**** DoD's data is not included in FY 2018 or FY 2017.  Comparisons to FY 2016 data are not recommended for this reason.</t>
  </si>
  <si>
    <t>** DoD's data is not included in FY 2018 or FY 2017.  Comparisons to FY 2016 data are not recommended for this reason.</t>
  </si>
  <si>
    <t>** DoD's data is not included.</t>
  </si>
  <si>
    <t>* DoD's data is not included in FY 2018 or FY 2017.  Comparisons to FY 2016 data are not recommended for this reason.</t>
  </si>
  <si>
    <t>* DoD's data is under review and is not included.</t>
  </si>
  <si>
    <t>Otherwise Managed Annual O&amp;M Costs****</t>
  </si>
  <si>
    <t>Otherwise Managed Annual O&amp;M Costs/ Square Feet****</t>
  </si>
  <si>
    <t>Annual O&amp;M Costs</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</si>
</sst>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5" formatCode="&quot;$&quot;#,##0_);\(&quot;$&quot;#,##0\)"/>
    <numFmt numFmtId="7" formatCode="&quot;$&quot;#,##0.00_);\(&quot;$&quot;#,##0.00\)"/>
    <numFmt numFmtId="44" formatCode="_(&quot;$&quot;* #,##0.00_);_(&quot;$&quot;* \(#,##0.00\);_(&quot;$&quot;* &quot;-&quot;??_);_(@_)"/>
    <numFmt numFmtId="43" formatCode="_(* #,##0.00_);_(* \(#,##0.00\);_(* &quot;-&quot;??_);_(@_)"/>
    <numFmt numFmtId="164" formatCode="_(* #,##0_);_(* \(#,##0\);_(* &quot;-&quot;??_);_(@_)"/>
    <numFmt numFmtId="165" formatCode="&quot;$&quot;#,##0"/>
    <numFmt numFmtId="166" formatCode="_(&quot;$&quot;* #,##0_);_(&quot;$&quot;* \(#,##0\);_(&quot;$&quot;* &quot;-&quot;??_);_(@_)"/>
    <numFmt numFmtId="167" formatCode="\$#,##0_);\(\$#,##0\)"/>
    <numFmt numFmtId="168" formatCode="&quot;$&quot;#,##0.00"/>
    <numFmt numFmtId="169" formatCode="0.0%"/>
    <numFmt numFmtId="170" formatCode="[$-409]mmmm\ d\,\ yyyy;@"/>
  </numFmts>
  <fonts count="56" x14ac:knownFonts="1">
    <font>
      <sz val="11"/>
      <color theme="1"/>
      <name val="Arial"/>
      <family val="2"/>
    </font>
    <font>
      <sz val="12"/>
      <color theme="1"/>
      <name val="Arial"/>
      <family val="2"/>
    </font>
    <font>
      <sz val="11"/>
      <color theme="1"/>
      <name val="Arial"/>
      <family val="2"/>
    </font>
    <font>
      <sz val="10"/>
      <color theme="1"/>
      <name val="Arial"/>
      <family val="2"/>
    </font>
    <font>
      <sz val="12"/>
      <color theme="1"/>
      <name val="Arial"/>
      <family val="2"/>
    </font>
    <font>
      <sz val="10"/>
      <color indexed="8"/>
      <name val="Arial"/>
      <family val="2"/>
    </font>
    <font>
      <b/>
      <sz val="10"/>
      <name val="Arial"/>
      <family val="2"/>
    </font>
    <font>
      <b/>
      <sz val="10"/>
      <color theme="1"/>
      <name val="Arial"/>
      <family val="2"/>
    </font>
    <font>
      <sz val="10"/>
      <color rgb="FF000000"/>
      <name val="Arial"/>
      <family val="2"/>
    </font>
    <font>
      <sz val="10"/>
      <color rgb="FFC00000"/>
      <name val="Arial"/>
      <family val="2"/>
    </font>
    <font>
      <b/>
      <sz val="10"/>
      <color rgb="FFC00000"/>
      <name val="Arial"/>
      <family val="2"/>
    </font>
    <font>
      <sz val="10"/>
      <name val="Arial"/>
      <family val="2"/>
    </font>
    <font>
      <b/>
      <sz val="12.5"/>
      <color theme="1"/>
      <name val="Arial"/>
      <family val="2"/>
    </font>
    <font>
      <b/>
      <sz val="10"/>
      <color indexed="8"/>
      <name val="Arial"/>
      <family val="2"/>
    </font>
    <font>
      <sz val="11"/>
      <name val="Calibri"/>
      <family val="2"/>
      <scheme val="minor"/>
    </font>
    <font>
      <sz val="28"/>
      <color theme="1"/>
      <name val="Arial"/>
      <family val="2"/>
    </font>
    <font>
      <sz val="24"/>
      <color theme="1"/>
      <name val="Arial"/>
      <family val="2"/>
    </font>
    <font>
      <sz val="22"/>
      <color theme="0"/>
      <name val="Arial"/>
      <family val="2"/>
    </font>
    <font>
      <sz val="22"/>
      <color theme="1"/>
      <name val="Arial"/>
      <family val="2"/>
    </font>
    <font>
      <b/>
      <sz val="28"/>
      <color theme="1"/>
      <name val="Arial"/>
      <family val="2"/>
    </font>
    <font>
      <sz val="10"/>
      <color theme="1"/>
      <name val="Arial Unicode MS"/>
      <family val="2"/>
    </font>
    <font>
      <sz val="10"/>
      <color theme="1"/>
      <name val="Calibri"/>
      <family val="2"/>
      <scheme val="minor"/>
    </font>
    <font>
      <b/>
      <sz val="10"/>
      <color theme="1"/>
      <name val="Calibri"/>
      <family val="2"/>
      <scheme val="minor"/>
    </font>
    <font>
      <b/>
      <sz val="10"/>
      <name val="Calibri"/>
      <family val="2"/>
      <scheme val="minor"/>
    </font>
    <font>
      <sz val="11"/>
      <color theme="1"/>
      <name val="Calibri"/>
      <family val="2"/>
      <scheme val="minor"/>
    </font>
    <font>
      <b/>
      <sz val="14"/>
      <color theme="1"/>
      <name val="Calibri"/>
      <family val="2"/>
      <scheme val="minor"/>
    </font>
    <font>
      <b/>
      <sz val="14"/>
      <name val="Calibri"/>
      <family val="2"/>
      <scheme val="minor"/>
    </font>
    <font>
      <sz val="10"/>
      <name val="Calibri"/>
      <family val="2"/>
      <scheme val="minor"/>
    </font>
    <font>
      <b/>
      <sz val="12"/>
      <name val="Calibri"/>
      <family val="2"/>
      <scheme val="minor"/>
    </font>
    <font>
      <sz val="12"/>
      <color theme="1"/>
      <name val="Calibri"/>
      <family val="2"/>
      <scheme val="minor"/>
    </font>
    <font>
      <sz val="12"/>
      <name val="Calibri"/>
      <family val="2"/>
      <scheme val="minor"/>
    </font>
    <font>
      <sz val="10"/>
      <color rgb="FFC00000"/>
      <name val="Calibri"/>
      <family val="2"/>
      <scheme val="minor"/>
    </font>
    <font>
      <b/>
      <sz val="11"/>
      <color theme="1"/>
      <name val="Calibri"/>
      <family val="2"/>
      <scheme val="minor"/>
    </font>
    <font>
      <b/>
      <sz val="11"/>
      <name val="Calibri"/>
      <family val="2"/>
      <scheme val="minor"/>
    </font>
    <font>
      <b/>
      <sz val="11"/>
      <color rgb="FFC00000"/>
      <name val="Calibri"/>
      <family val="2"/>
      <scheme val="minor"/>
    </font>
    <font>
      <b/>
      <sz val="11"/>
      <color rgb="FF000000"/>
      <name val="Calibri"/>
      <family val="2"/>
      <scheme val="minor"/>
    </font>
    <font>
      <sz val="11"/>
      <color rgb="FFC00000"/>
      <name val="Calibri"/>
      <family val="2"/>
      <scheme val="minor"/>
    </font>
    <font>
      <sz val="11"/>
      <color rgb="FFFF0000"/>
      <name val="Calibri"/>
      <family val="2"/>
      <scheme val="minor"/>
    </font>
    <font>
      <b/>
      <sz val="14"/>
      <color indexed="8"/>
      <name val="Calibri"/>
      <family val="2"/>
      <scheme val="minor"/>
    </font>
    <font>
      <b/>
      <sz val="11"/>
      <color indexed="8"/>
      <name val="Calibri"/>
      <family val="2"/>
      <scheme val="minor"/>
    </font>
    <font>
      <b/>
      <sz val="11"/>
      <color rgb="FFFF0000"/>
      <name val="Calibri"/>
      <family val="2"/>
      <scheme val="minor"/>
    </font>
    <font>
      <sz val="14"/>
      <color theme="1"/>
      <name val="Calibri"/>
      <family val="2"/>
      <scheme val="minor"/>
    </font>
    <font>
      <sz val="14"/>
      <color rgb="FFC00000"/>
      <name val="Calibri"/>
      <family val="2"/>
      <scheme val="minor"/>
    </font>
    <font>
      <sz val="11"/>
      <color theme="3"/>
      <name val="Calibri"/>
      <family val="2"/>
      <scheme val="minor"/>
    </font>
    <font>
      <sz val="24"/>
      <color theme="0"/>
      <name val="Calibri"/>
      <family val="2"/>
      <scheme val="minor"/>
    </font>
    <font>
      <b/>
      <sz val="14"/>
      <color rgb="FFC00000"/>
      <name val="Calibri"/>
      <family val="2"/>
      <scheme val="minor"/>
    </font>
    <font>
      <i/>
      <sz val="10"/>
      <name val="Calibri"/>
      <family val="2"/>
      <scheme val="minor"/>
    </font>
    <font>
      <b/>
      <sz val="11"/>
      <color theme="1"/>
      <name val="Arial"/>
      <family val="2"/>
    </font>
    <font>
      <sz val="11"/>
      <color rgb="FFC00000"/>
      <name val="Arial"/>
      <family val="2"/>
    </font>
    <font>
      <b/>
      <sz val="11"/>
      <color rgb="FFC00000"/>
      <name val="Arial"/>
      <family val="2"/>
    </font>
    <font>
      <b/>
      <sz val="11"/>
      <name val="Arial"/>
      <family val="2"/>
    </font>
    <font>
      <sz val="11"/>
      <color theme="1"/>
      <name val="Calibri"/>
      <scheme val="minor"/>
    </font>
    <font>
      <sz val="11"/>
      <name val="Calibri"/>
      <scheme val="minor"/>
    </font>
    <font>
      <b/>
      <sz val="11"/>
      <color theme="1"/>
      <name val="Calibri"/>
      <scheme val="minor"/>
    </font>
    <font>
      <sz val="11"/>
      <name val="Arial"/>
      <family val="2"/>
    </font>
    <font>
      <u/>
      <sz val="11"/>
      <color theme="10"/>
      <name val="Arial"/>
      <family val="2"/>
    </font>
  </fonts>
  <fills count="6">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4" tint="0.79998168889431442"/>
        <bgColor theme="4" tint="0.79998168889431442"/>
      </patternFill>
    </fill>
    <fill>
      <patternFill patternType="solid">
        <fgColor theme="4" tint="-0.249977111117893"/>
        <bgColor indexed="64"/>
      </patternFill>
    </fill>
  </fills>
  <borders count="6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style="thin">
        <color indexed="64"/>
      </top>
      <bottom/>
      <diagonal/>
    </border>
    <border>
      <left style="medium">
        <color indexed="64"/>
      </left>
      <right style="medium">
        <color indexed="64"/>
      </right>
      <top style="thin">
        <color theme="4"/>
      </top>
      <bottom style="thin">
        <color theme="4"/>
      </bottom>
      <diagonal/>
    </border>
    <border>
      <left/>
      <right style="thin">
        <color theme="4"/>
      </right>
      <top style="thin">
        <color theme="4"/>
      </top>
      <bottom style="thin">
        <color theme="4"/>
      </bottom>
      <diagonal/>
    </border>
    <border>
      <left/>
      <right style="thin">
        <color theme="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theme="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theme="4"/>
      </left>
      <right style="medium">
        <color indexed="64"/>
      </right>
      <top style="thin">
        <color theme="4"/>
      </top>
      <bottom style="thin">
        <color theme="4"/>
      </bottom>
      <diagonal/>
    </border>
    <border>
      <left style="medium">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thin">
        <color theme="4"/>
      </left>
      <right style="medium">
        <color indexed="64"/>
      </right>
      <top style="medium">
        <color indexed="64"/>
      </top>
      <bottom style="medium">
        <color indexed="64"/>
      </bottom>
      <diagonal/>
    </border>
    <border>
      <left/>
      <right style="medium">
        <color indexed="64"/>
      </right>
      <top style="thin">
        <color theme="4"/>
      </top>
      <bottom style="thin">
        <color theme="4"/>
      </bottom>
      <diagonal/>
    </border>
    <border>
      <left style="thin">
        <color theme="4"/>
      </left>
      <right style="medium">
        <color indexed="64"/>
      </right>
      <top style="medium">
        <color indexed="64"/>
      </top>
      <bottom style="thin">
        <color theme="4"/>
      </bottom>
      <diagonal/>
    </border>
    <border>
      <left/>
      <right style="thin">
        <color theme="4"/>
      </right>
      <top/>
      <bottom style="thin">
        <color theme="4"/>
      </bottom>
      <diagonal/>
    </border>
    <border>
      <left style="thin">
        <color theme="4"/>
      </left>
      <right style="medium">
        <color indexed="64"/>
      </right>
      <top/>
      <bottom style="thin">
        <color theme="4"/>
      </bottom>
      <diagonal/>
    </border>
    <border>
      <left/>
      <right style="thin">
        <color theme="4"/>
      </right>
      <top/>
      <bottom style="medium">
        <color indexed="64"/>
      </bottom>
      <diagonal/>
    </border>
    <border>
      <left/>
      <right style="medium">
        <color indexed="64"/>
      </right>
      <top/>
      <bottom style="thin">
        <color theme="4"/>
      </bottom>
      <diagonal/>
    </border>
    <border>
      <left style="medium">
        <color indexed="64"/>
      </left>
      <right style="thin">
        <color theme="4"/>
      </right>
      <top style="medium">
        <color indexed="64"/>
      </top>
      <bottom style="medium">
        <color indexed="64"/>
      </bottom>
      <diagonal/>
    </border>
    <border>
      <left/>
      <right/>
      <top/>
      <bottom style="thin">
        <color theme="4"/>
      </bottom>
      <diagonal/>
    </border>
    <border>
      <left/>
      <right/>
      <top style="thin">
        <color theme="4"/>
      </top>
      <bottom style="thin">
        <color theme="4"/>
      </bottom>
      <diagonal/>
    </border>
    <border>
      <left style="medium">
        <color indexed="64"/>
      </left>
      <right style="medium">
        <color indexed="64"/>
      </right>
      <top style="medium">
        <color indexed="64"/>
      </top>
      <bottom style="thin">
        <color theme="4"/>
      </bottom>
      <diagonal/>
    </border>
    <border>
      <left style="thin">
        <color theme="4"/>
      </left>
      <right style="thin">
        <color theme="4"/>
      </right>
      <top style="thin">
        <color theme="4"/>
      </top>
      <bottom style="thin">
        <color theme="4"/>
      </bottom>
      <diagonal/>
    </border>
    <border>
      <left style="medium">
        <color indexed="64"/>
      </left>
      <right style="medium">
        <color indexed="64"/>
      </right>
      <top style="thin">
        <color theme="4"/>
      </top>
      <bottom style="medium">
        <color indexed="64"/>
      </bottom>
      <diagonal/>
    </border>
    <border>
      <left style="thin">
        <color theme="4"/>
      </left>
      <right style="medium">
        <color indexed="64"/>
      </right>
      <top style="thin">
        <color theme="4"/>
      </top>
      <bottom style="medium">
        <color indexed="64"/>
      </bottom>
      <diagonal/>
    </border>
    <border>
      <left style="medium">
        <color indexed="64"/>
      </left>
      <right style="thin">
        <color theme="4"/>
      </right>
      <top style="medium">
        <color indexed="64"/>
      </top>
      <bottom style="thin">
        <color theme="4"/>
      </bottom>
      <diagonal/>
    </border>
    <border>
      <left style="medium">
        <color indexed="64"/>
      </left>
      <right style="thin">
        <color theme="4"/>
      </right>
      <top style="thin">
        <color theme="4"/>
      </top>
      <bottom style="medium">
        <color indexed="64"/>
      </bottom>
      <diagonal/>
    </border>
    <border>
      <left style="thin">
        <color theme="4"/>
      </left>
      <right/>
      <top style="thin">
        <color theme="4"/>
      </top>
      <bottom style="thin">
        <color theme="4"/>
      </bottom>
      <diagonal/>
    </border>
    <border>
      <left style="thin">
        <color theme="4"/>
      </left>
      <right/>
      <top style="thin">
        <color theme="4"/>
      </top>
      <bottom style="medium">
        <color indexed="64"/>
      </bottom>
      <diagonal/>
    </border>
    <border>
      <left/>
      <right style="thin">
        <color theme="4"/>
      </right>
      <top style="thin">
        <color theme="4"/>
      </top>
      <bottom style="medium">
        <color indexed="64"/>
      </bottom>
      <diagonal/>
    </border>
    <border>
      <left style="medium">
        <color indexed="64"/>
      </left>
      <right style="medium">
        <color indexed="64"/>
      </right>
      <top style="thin">
        <color theme="4"/>
      </top>
      <bottom/>
      <diagonal/>
    </border>
    <border>
      <left/>
      <right style="thin">
        <color theme="4"/>
      </right>
      <top style="thin">
        <color theme="4"/>
      </top>
      <bottom/>
      <diagonal/>
    </border>
    <border>
      <left/>
      <right style="medium">
        <color indexed="64"/>
      </right>
      <top style="thin">
        <color theme="4"/>
      </top>
      <bottom/>
      <diagonal/>
    </border>
    <border>
      <left/>
      <right style="thin">
        <color theme="4"/>
      </right>
      <top style="medium">
        <color indexed="64"/>
      </top>
      <bottom style="thin">
        <color theme="4"/>
      </bottom>
      <diagonal/>
    </border>
    <border>
      <left/>
      <right style="medium">
        <color indexed="64"/>
      </right>
      <top style="medium">
        <color indexed="64"/>
      </top>
      <bottom style="thin">
        <color theme="4"/>
      </bottom>
      <diagonal/>
    </border>
  </borders>
  <cellStyleXfs count="19">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4" fillId="0" borderId="0"/>
    <xf numFmtId="0" fontId="5" fillId="0" borderId="0"/>
    <xf numFmtId="0" fontId="11" fillId="0" borderId="0"/>
    <xf numFmtId="43" fontId="1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1" fillId="0" borderId="0"/>
    <xf numFmtId="0" fontId="2" fillId="0" borderId="0"/>
    <xf numFmtId="0" fontId="2" fillId="0" borderId="0"/>
    <xf numFmtId="9" fontId="1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0" fontId="2" fillId="0" borderId="0"/>
    <xf numFmtId="0" fontId="55" fillId="0" borderId="0" applyNumberFormat="0" applyFill="0" applyBorder="0" applyAlignment="0" applyProtection="0"/>
  </cellStyleXfs>
  <cellXfs count="711">
    <xf numFmtId="0" fontId="0" fillId="0" borderId="0" xfId="0"/>
    <xf numFmtId="0" fontId="0" fillId="0" borderId="0" xfId="0" applyFont="1"/>
    <xf numFmtId="0" fontId="7" fillId="0" borderId="0" xfId="0" applyFont="1"/>
    <xf numFmtId="164" fontId="8" fillId="0" borderId="0" xfId="1" applyNumberFormat="1" applyFont="1" applyBorder="1"/>
    <xf numFmtId="164" fontId="8" fillId="0" borderId="0" xfId="2" applyNumberFormat="1" applyFont="1" applyBorder="1"/>
    <xf numFmtId="0" fontId="3" fillId="0" borderId="0" xfId="0" applyFont="1"/>
    <xf numFmtId="164" fontId="9" fillId="0" borderId="0" xfId="1" applyNumberFormat="1" applyFont="1" applyFill="1"/>
    <xf numFmtId="0" fontId="3" fillId="0" borderId="0" xfId="0" applyFont="1" applyFill="1"/>
    <xf numFmtId="0" fontId="9" fillId="0" borderId="0" xfId="0" applyFont="1" applyFill="1"/>
    <xf numFmtId="0" fontId="3" fillId="0" borderId="0" xfId="0" applyFont="1" applyBorder="1"/>
    <xf numFmtId="0" fontId="3" fillId="0" borderId="0" xfId="0" applyFont="1" applyFill="1" applyBorder="1"/>
    <xf numFmtId="164" fontId="3" fillId="0" borderId="0" xfId="1" applyNumberFormat="1" applyFont="1"/>
    <xf numFmtId="164" fontId="3" fillId="0" borderId="0" xfId="2" applyNumberFormat="1" applyFont="1"/>
    <xf numFmtId="164" fontId="9" fillId="0" borderId="0" xfId="2" applyNumberFormat="1" applyFont="1"/>
    <xf numFmtId="0" fontId="7" fillId="0" borderId="0" xfId="0" applyFont="1" applyBorder="1"/>
    <xf numFmtId="44" fontId="3" fillId="0" borderId="0" xfId="2" applyFont="1" applyBorder="1"/>
    <xf numFmtId="164" fontId="9" fillId="0" borderId="0" xfId="1" applyNumberFormat="1" applyFont="1" applyFill="1" applyBorder="1"/>
    <xf numFmtId="0" fontId="9" fillId="0" borderId="0" xfId="0" applyFont="1" applyBorder="1"/>
    <xf numFmtId="0" fontId="9" fillId="0" borderId="0" xfId="0" applyFont="1" applyFill="1" applyBorder="1"/>
    <xf numFmtId="0" fontId="7" fillId="0" borderId="0" xfId="0" applyFont="1" applyAlignment="1"/>
    <xf numFmtId="166" fontId="3" fillId="0" borderId="0" xfId="2" applyNumberFormat="1" applyFont="1"/>
    <xf numFmtId="166" fontId="11" fillId="0" borderId="0" xfId="1" applyNumberFormat="1" applyFont="1" applyAlignment="1">
      <alignment horizontal="center"/>
    </xf>
    <xf numFmtId="0" fontId="7" fillId="0" borderId="0" xfId="0" applyFont="1" applyAlignment="1">
      <alignment vertical="center"/>
    </xf>
    <xf numFmtId="0" fontId="11" fillId="0" borderId="0" xfId="0" applyFont="1"/>
    <xf numFmtId="0" fontId="7" fillId="0" borderId="0" xfId="0" applyFont="1" applyFill="1" applyBorder="1"/>
    <xf numFmtId="0" fontId="3" fillId="0" borderId="0" xfId="0" applyFont="1" applyAlignment="1">
      <alignment horizontal="left"/>
    </xf>
    <xf numFmtId="0" fontId="3" fillId="0" borderId="0" xfId="0" applyFont="1" applyAlignment="1">
      <alignment horizontal="left" indent="1"/>
    </xf>
    <xf numFmtId="0" fontId="11" fillId="0" borderId="0" xfId="6" applyFont="1" applyAlignment="1">
      <alignment wrapText="1"/>
    </xf>
    <xf numFmtId="0" fontId="11" fillId="0" borderId="0" xfId="6" applyFont="1"/>
    <xf numFmtId="0" fontId="9" fillId="0" borderId="0" xfId="0" applyFont="1"/>
    <xf numFmtId="166" fontId="9" fillId="0" borderId="0" xfId="2" applyNumberFormat="1" applyFont="1"/>
    <xf numFmtId="49" fontId="7" fillId="0" borderId="0" xfId="0" applyNumberFormat="1" applyFont="1" applyFill="1" applyBorder="1" applyAlignment="1">
      <alignment wrapText="1"/>
    </xf>
    <xf numFmtId="164" fontId="7" fillId="0" borderId="0" xfId="1" applyNumberFormat="1" applyFont="1" applyFill="1" applyBorder="1" applyAlignment="1">
      <alignment horizontal="right" wrapText="1"/>
    </xf>
    <xf numFmtId="166" fontId="7" fillId="0" borderId="0" xfId="2" applyNumberFormat="1" applyFont="1" applyFill="1" applyBorder="1" applyAlignment="1">
      <alignment horizontal="right" wrapText="1"/>
    </xf>
    <xf numFmtId="164" fontId="10" fillId="0" borderId="0" xfId="1" applyNumberFormat="1" applyFont="1" applyFill="1" applyBorder="1" applyAlignment="1">
      <alignment horizontal="right" wrapText="1"/>
    </xf>
    <xf numFmtId="166" fontId="10" fillId="0" borderId="0" xfId="2" applyNumberFormat="1" applyFont="1" applyFill="1" applyBorder="1" applyAlignment="1">
      <alignment horizontal="right" wrapText="1"/>
    </xf>
    <xf numFmtId="10" fontId="3" fillId="0" borderId="0" xfId="3" applyNumberFormat="1" applyFont="1"/>
    <xf numFmtId="164" fontId="3" fillId="0" borderId="0" xfId="0" applyNumberFormat="1" applyFont="1"/>
    <xf numFmtId="0" fontId="6" fillId="0" borderId="0" xfId="0" applyFont="1"/>
    <xf numFmtId="168" fontId="3" fillId="0" borderId="0" xfId="0" applyNumberFormat="1" applyFont="1" applyAlignment="1">
      <alignment horizontal="right"/>
    </xf>
    <xf numFmtId="0" fontId="13" fillId="0" borderId="0" xfId="5" applyFont="1"/>
    <xf numFmtId="164" fontId="7" fillId="0" borderId="0" xfId="1" applyNumberFormat="1" applyFont="1" applyBorder="1"/>
    <xf numFmtId="164" fontId="10" fillId="0" borderId="0" xfId="1" applyNumberFormat="1" applyFont="1" applyBorder="1"/>
    <xf numFmtId="164" fontId="3" fillId="0" borderId="0" xfId="1" applyNumberFormat="1" applyFont="1" applyBorder="1"/>
    <xf numFmtId="166" fontId="9" fillId="0" borderId="0" xfId="2" applyNumberFormat="1" applyFont="1" applyFill="1"/>
    <xf numFmtId="0" fontId="3" fillId="0" borderId="0" xfId="0" applyFont="1" applyBorder="1" applyAlignment="1">
      <alignment wrapText="1"/>
    </xf>
    <xf numFmtId="3" fontId="14" fillId="2" borderId="7" xfId="0" applyNumberFormat="1" applyFont="1" applyFill="1" applyBorder="1" applyAlignment="1"/>
    <xf numFmtId="3" fontId="14" fillId="2" borderId="8" xfId="0" applyNumberFormat="1" applyFont="1" applyFill="1" applyBorder="1" applyAlignment="1"/>
    <xf numFmtId="165" fontId="14" fillId="0" borderId="9" xfId="0" applyNumberFormat="1" applyFont="1" applyBorder="1" applyAlignment="1"/>
    <xf numFmtId="165" fontId="14" fillId="0" borderId="11" xfId="0" applyNumberFormat="1" applyFont="1" applyBorder="1" applyAlignment="1"/>
    <xf numFmtId="3" fontId="14" fillId="2" borderId="4" xfId="0" applyNumberFormat="1" applyFont="1" applyFill="1" applyBorder="1" applyAlignment="1"/>
    <xf numFmtId="3" fontId="14" fillId="2" borderId="6" xfId="0" applyNumberFormat="1" applyFont="1" applyFill="1" applyBorder="1" applyAlignment="1"/>
    <xf numFmtId="3" fontId="14" fillId="2" borderId="0" xfId="0" applyNumberFormat="1" applyFont="1" applyFill="1" applyBorder="1" applyAlignment="1"/>
    <xf numFmtId="165" fontId="14" fillId="0" borderId="10" xfId="0" applyNumberFormat="1" applyFont="1" applyBorder="1" applyAlignment="1"/>
    <xf numFmtId="3" fontId="14" fillId="2" borderId="5" xfId="0" applyNumberFormat="1" applyFont="1" applyFill="1" applyBorder="1" applyAlignment="1"/>
    <xf numFmtId="3" fontId="14" fillId="0" borderId="7" xfId="0" applyNumberFormat="1" applyFont="1" applyBorder="1" applyAlignment="1"/>
    <xf numFmtId="3" fontId="14" fillId="0" borderId="0" xfId="0" applyNumberFormat="1" applyFont="1" applyBorder="1" applyAlignment="1"/>
    <xf numFmtId="166" fontId="11" fillId="0" borderId="0" xfId="1" applyNumberFormat="1" applyFont="1" applyFill="1" applyBorder="1" applyAlignment="1">
      <alignment horizontal="center"/>
    </xf>
    <xf numFmtId="165" fontId="14" fillId="2" borderId="1" xfId="0" applyNumberFormat="1" applyFont="1" applyFill="1" applyBorder="1" applyAlignment="1"/>
    <xf numFmtId="165" fontId="14" fillId="2" borderId="2" xfId="0" applyNumberFormat="1" applyFont="1" applyFill="1" applyBorder="1" applyAlignment="1"/>
    <xf numFmtId="165" fontId="14" fillId="2" borderId="3" xfId="0" applyNumberFormat="1" applyFont="1" applyFill="1" applyBorder="1" applyAlignment="1"/>
    <xf numFmtId="0" fontId="2" fillId="0" borderId="0" xfId="17"/>
    <xf numFmtId="0" fontId="15" fillId="5" borderId="7" xfId="17" applyFont="1" applyFill="1" applyBorder="1" applyAlignment="1"/>
    <xf numFmtId="0" fontId="15" fillId="5" borderId="0" xfId="17" applyFont="1" applyFill="1" applyBorder="1" applyAlignment="1"/>
    <xf numFmtId="0" fontId="15" fillId="5" borderId="8" xfId="17" applyFont="1" applyFill="1" applyBorder="1" applyAlignment="1"/>
    <xf numFmtId="0" fontId="16" fillId="0" borderId="0" xfId="17" applyFont="1"/>
    <xf numFmtId="0" fontId="15" fillId="5" borderId="7" xfId="17" applyFont="1" applyFill="1" applyBorder="1" applyAlignment="1">
      <alignment horizontal="center"/>
    </xf>
    <xf numFmtId="0" fontId="15" fillId="5" borderId="0" xfId="17" applyFont="1" applyFill="1" applyBorder="1" applyAlignment="1">
      <alignment horizontal="center"/>
    </xf>
    <xf numFmtId="0" fontId="15" fillId="5" borderId="8" xfId="17" applyFont="1" applyFill="1" applyBorder="1" applyAlignment="1">
      <alignment horizontal="center"/>
    </xf>
    <xf numFmtId="0" fontId="18" fillId="0" borderId="0" xfId="17" applyFont="1"/>
    <xf numFmtId="0" fontId="15" fillId="3" borderId="7" xfId="17" applyFont="1" applyFill="1" applyBorder="1" applyAlignment="1">
      <alignment horizontal="center"/>
    </xf>
    <xf numFmtId="0" fontId="15" fillId="3" borderId="0" xfId="17" applyFont="1" applyFill="1" applyBorder="1" applyAlignment="1">
      <alignment horizontal="center"/>
    </xf>
    <xf numFmtId="0" fontId="15" fillId="3" borderId="8" xfId="17" applyFont="1" applyFill="1" applyBorder="1" applyAlignment="1">
      <alignment horizontal="center"/>
    </xf>
    <xf numFmtId="0" fontId="15" fillId="3" borderId="9" xfId="17" applyFont="1" applyFill="1" applyBorder="1" applyAlignment="1">
      <alignment horizontal="center"/>
    </xf>
    <xf numFmtId="0" fontId="15" fillId="3" borderId="10" xfId="17" applyFont="1" applyFill="1" applyBorder="1" applyAlignment="1">
      <alignment horizontal="center"/>
    </xf>
    <xf numFmtId="0" fontId="15" fillId="3" borderId="11" xfId="17" applyFont="1" applyFill="1" applyBorder="1" applyAlignment="1">
      <alignment horizontal="center"/>
    </xf>
    <xf numFmtId="0" fontId="3" fillId="0" borderId="0" xfId="0" applyFont="1" applyBorder="1" applyAlignment="1">
      <alignment horizontal="left" wrapText="1"/>
    </xf>
    <xf numFmtId="0" fontId="3" fillId="0" borderId="0" xfId="0" applyFont="1" applyAlignment="1">
      <alignment horizontal="left" wrapText="1"/>
    </xf>
    <xf numFmtId="0" fontId="11" fillId="0" borderId="0" xfId="0" applyFont="1" applyBorder="1" applyAlignment="1">
      <alignment horizontal="left" wrapText="1"/>
    </xf>
    <xf numFmtId="0" fontId="20" fillId="0" borderId="0" xfId="0" applyFont="1" applyFill="1" applyAlignment="1">
      <alignment wrapText="1"/>
    </xf>
    <xf numFmtId="10" fontId="21" fillId="0" borderId="0" xfId="3" applyNumberFormat="1" applyFont="1"/>
    <xf numFmtId="0" fontId="21" fillId="0" borderId="0" xfId="0" applyFont="1"/>
    <xf numFmtId="164" fontId="21" fillId="0" borderId="0" xfId="1" applyNumberFormat="1" applyFont="1"/>
    <xf numFmtId="0" fontId="21" fillId="0" borderId="0" xfId="0" applyFont="1" applyFill="1" applyBorder="1"/>
    <xf numFmtId="0" fontId="25" fillId="0" borderId="0" xfId="0" applyFont="1" applyAlignment="1">
      <alignment vertical="center"/>
    </xf>
    <xf numFmtId="0" fontId="21" fillId="0" borderId="0" xfId="0" applyFont="1" applyAlignment="1"/>
    <xf numFmtId="0" fontId="27" fillId="0" borderId="0" xfId="6" applyFont="1"/>
    <xf numFmtId="0" fontId="28" fillId="0" borderId="0" xfId="6" applyFont="1" applyAlignment="1">
      <alignment horizontal="center"/>
    </xf>
    <xf numFmtId="0" fontId="29" fillId="0" borderId="0" xfId="0" applyFont="1" applyFill="1"/>
    <xf numFmtId="0" fontId="27" fillId="0" borderId="0" xfId="6" applyFont="1" applyFill="1" applyBorder="1"/>
    <xf numFmtId="0" fontId="27" fillId="0" borderId="0" xfId="6" applyFont="1" applyFill="1"/>
    <xf numFmtId="0" fontId="30" fillId="0" borderId="0" xfId="6" applyFont="1" applyFill="1" applyBorder="1" applyAlignment="1"/>
    <xf numFmtId="0" fontId="29" fillId="0" borderId="0" xfId="0" applyFont="1"/>
    <xf numFmtId="0" fontId="30" fillId="0" borderId="0" xfId="6" applyFont="1" applyBorder="1" applyAlignment="1"/>
    <xf numFmtId="0" fontId="29" fillId="0" borderId="0" xfId="0" applyFont="1" applyAlignment="1"/>
    <xf numFmtId="0" fontId="25" fillId="0" borderId="0" xfId="0" applyFont="1" applyAlignment="1"/>
    <xf numFmtId="0" fontId="31" fillId="0" borderId="0" xfId="0" applyFont="1"/>
    <xf numFmtId="0" fontId="22" fillId="0" borderId="0" xfId="0" applyFont="1" applyAlignment="1">
      <alignment horizontal="left"/>
    </xf>
    <xf numFmtId="164" fontId="22" fillId="0" borderId="0" xfId="1" applyNumberFormat="1" applyFont="1"/>
    <xf numFmtId="0" fontId="24" fillId="0" borderId="0" xfId="0" applyFont="1"/>
    <xf numFmtId="9" fontId="24" fillId="0" borderId="0" xfId="3" applyFont="1"/>
    <xf numFmtId="0" fontId="32" fillId="0" borderId="0" xfId="0" applyFont="1"/>
    <xf numFmtId="166" fontId="21" fillId="0" borderId="0" xfId="2" applyNumberFormat="1" applyFont="1"/>
    <xf numFmtId="166" fontId="31" fillId="0" borderId="0" xfId="2" applyNumberFormat="1" applyFont="1"/>
    <xf numFmtId="49" fontId="32" fillId="0" borderId="20" xfId="0" applyNumberFormat="1" applyFont="1" applyFill="1" applyBorder="1" applyAlignment="1">
      <alignment horizontal="center" wrapText="1"/>
    </xf>
    <xf numFmtId="164" fontId="33" fillId="0" borderId="21" xfId="1" applyNumberFormat="1" applyFont="1" applyFill="1" applyBorder="1" applyAlignment="1">
      <alignment horizontal="center" wrapText="1"/>
    </xf>
    <xf numFmtId="166" fontId="33" fillId="0" borderId="21" xfId="2" applyNumberFormat="1" applyFont="1" applyFill="1" applyBorder="1" applyAlignment="1">
      <alignment horizontal="center" wrapText="1"/>
    </xf>
    <xf numFmtId="49" fontId="33" fillId="0" borderId="21" xfId="0" applyNumberFormat="1" applyFont="1" applyFill="1" applyBorder="1" applyAlignment="1">
      <alignment horizontal="center" wrapText="1"/>
    </xf>
    <xf numFmtId="49" fontId="33" fillId="0" borderId="22" xfId="0" applyNumberFormat="1" applyFont="1" applyFill="1" applyBorder="1" applyAlignment="1">
      <alignment horizontal="center" wrapText="1"/>
    </xf>
    <xf numFmtId="0" fontId="24" fillId="0" borderId="0" xfId="0" applyFont="1" applyFill="1" applyBorder="1"/>
    <xf numFmtId="0" fontId="24" fillId="0" borderId="0" xfId="0" applyFont="1" applyAlignment="1">
      <alignment horizontal="left"/>
    </xf>
    <xf numFmtId="164" fontId="24" fillId="0" borderId="0" xfId="0" applyNumberFormat="1" applyFont="1"/>
    <xf numFmtId="164" fontId="24" fillId="0" borderId="0" xfId="1" applyNumberFormat="1" applyFont="1"/>
    <xf numFmtId="0" fontId="32" fillId="0" borderId="1" xfId="0" applyFont="1" applyBorder="1" applyAlignment="1">
      <alignment horizontal="left"/>
    </xf>
    <xf numFmtId="164" fontId="32" fillId="0" borderId="2" xfId="1" applyNumberFormat="1" applyFont="1" applyBorder="1"/>
    <xf numFmtId="0" fontId="24" fillId="0" borderId="0" xfId="0" applyFont="1" applyFill="1"/>
    <xf numFmtId="0" fontId="24" fillId="0" borderId="0" xfId="0" applyFont="1" applyFill="1" applyAlignment="1">
      <alignment horizontal="center"/>
    </xf>
    <xf numFmtId="0" fontId="24" fillId="0" borderId="7" xfId="0" applyFont="1" applyBorder="1" applyAlignment="1">
      <alignment vertical="center"/>
    </xf>
    <xf numFmtId="10" fontId="24" fillId="0" borderId="0" xfId="3" applyNumberFormat="1" applyFont="1"/>
    <xf numFmtId="0" fontId="24" fillId="2" borderId="7" xfId="0" applyFont="1" applyFill="1" applyBorder="1" applyAlignment="1">
      <alignment vertical="center"/>
    </xf>
    <xf numFmtId="0" fontId="24" fillId="0" borderId="9" xfId="0" applyFont="1" applyBorder="1" applyAlignment="1">
      <alignment vertical="center" wrapText="1"/>
    </xf>
    <xf numFmtId="0" fontId="24" fillId="2" borderId="4" xfId="0" applyFont="1" applyFill="1" applyBorder="1" applyAlignment="1">
      <alignment vertical="center"/>
    </xf>
    <xf numFmtId="0" fontId="24" fillId="0" borderId="9" xfId="0" applyFont="1" applyBorder="1" applyAlignment="1">
      <alignment horizontal="left" vertical="center" wrapText="1"/>
    </xf>
    <xf numFmtId="165" fontId="32" fillId="0" borderId="1" xfId="0" applyNumberFormat="1" applyFont="1" applyFill="1" applyBorder="1" applyAlignment="1">
      <alignment horizontal="center" vertical="center" wrapText="1"/>
    </xf>
    <xf numFmtId="165" fontId="24" fillId="2" borderId="12" xfId="0" applyNumberFormat="1" applyFont="1" applyFill="1" applyBorder="1" applyAlignment="1">
      <alignment vertical="center" wrapText="1"/>
    </xf>
    <xf numFmtId="165" fontId="35" fillId="0" borderId="0" xfId="1" applyNumberFormat="1" applyFont="1" applyFill="1" applyBorder="1" applyAlignment="1">
      <alignment vertical="center"/>
    </xf>
    <xf numFmtId="165" fontId="34" fillId="0" borderId="0" xfId="1" applyNumberFormat="1" applyFont="1" applyFill="1" applyBorder="1" applyAlignment="1">
      <alignment vertical="center"/>
    </xf>
    <xf numFmtId="165" fontId="32" fillId="0" borderId="0" xfId="1" applyNumberFormat="1" applyFont="1" applyFill="1" applyBorder="1" applyAlignment="1">
      <alignment vertical="center"/>
    </xf>
    <xf numFmtId="0" fontId="24" fillId="0" borderId="0" xfId="0" applyFont="1" applyBorder="1"/>
    <xf numFmtId="3" fontId="24" fillId="0" borderId="0" xfId="0" applyNumberFormat="1" applyFont="1"/>
    <xf numFmtId="37" fontId="24" fillId="0" borderId="0" xfId="0" applyNumberFormat="1" applyFont="1"/>
    <xf numFmtId="0" fontId="24" fillId="0" borderId="0" xfId="0" applyFont="1" applyBorder="1" applyAlignment="1">
      <alignment horizontal="center"/>
    </xf>
    <xf numFmtId="37" fontId="14" fillId="0" borderId="0" xfId="0" applyNumberFormat="1" applyFont="1" applyFill="1" applyBorder="1"/>
    <xf numFmtId="167" fontId="14" fillId="0" borderId="0" xfId="0" applyNumberFormat="1" applyFont="1" applyFill="1" applyBorder="1"/>
    <xf numFmtId="37" fontId="14" fillId="0" borderId="0" xfId="0" applyNumberFormat="1" applyFont="1" applyFill="1" applyBorder="1" applyAlignment="1" applyProtection="1"/>
    <xf numFmtId="168" fontId="14" fillId="0" borderId="0" xfId="2" applyNumberFormat="1" applyFont="1" applyFill="1" applyBorder="1" applyAlignment="1">
      <alignment horizontal="right" wrapText="1"/>
    </xf>
    <xf numFmtId="165" fontId="14" fillId="0" borderId="0" xfId="2" applyNumberFormat="1" applyFont="1" applyFill="1" applyBorder="1"/>
    <xf numFmtId="0" fontId="36" fillId="0" borderId="0" xfId="0" applyFont="1"/>
    <xf numFmtId="0" fontId="22" fillId="0" borderId="0" xfId="0" applyFont="1"/>
    <xf numFmtId="49" fontId="32" fillId="0" borderId="0" xfId="0" applyNumberFormat="1" applyFont="1" applyFill="1" applyBorder="1" applyAlignment="1">
      <alignment wrapText="1"/>
    </xf>
    <xf numFmtId="164" fontId="33" fillId="0" borderId="0" xfId="0" applyNumberFormat="1" applyFont="1" applyFill="1" applyBorder="1"/>
    <xf numFmtId="37" fontId="37" fillId="0" borderId="0" xfId="0" applyNumberFormat="1" applyFont="1" applyFill="1" applyBorder="1" applyAlignment="1" applyProtection="1"/>
    <xf numFmtId="9" fontId="37" fillId="0" borderId="0" xfId="3" applyFont="1" applyFill="1" applyBorder="1"/>
    <xf numFmtId="7" fontId="37" fillId="0" borderId="0" xfId="2" applyNumberFormat="1" applyFont="1" applyFill="1" applyBorder="1"/>
    <xf numFmtId="166" fontId="24" fillId="0" borderId="0" xfId="2" applyNumberFormat="1" applyFont="1"/>
    <xf numFmtId="166" fontId="36" fillId="0" borderId="0" xfId="2" applyNumberFormat="1" applyFont="1"/>
    <xf numFmtId="0" fontId="14" fillId="0" borderId="0" xfId="0" applyFont="1"/>
    <xf numFmtId="0" fontId="14" fillId="0" borderId="0" xfId="0" applyFont="1" applyFill="1" applyBorder="1"/>
    <xf numFmtId="0" fontId="25" fillId="0" borderId="0" xfId="0" applyFont="1"/>
    <xf numFmtId="10" fontId="24" fillId="0" borderId="0" xfId="3" applyNumberFormat="1" applyFont="1" applyFill="1" applyBorder="1"/>
    <xf numFmtId="0" fontId="24" fillId="0" borderId="0" xfId="0" applyFont="1" applyFill="1" applyBorder="1" applyAlignment="1">
      <alignment horizontal="left"/>
    </xf>
    <xf numFmtId="0" fontId="26" fillId="0" borderId="0" xfId="0" applyFont="1"/>
    <xf numFmtId="168" fontId="21" fillId="0" borderId="0" xfId="0" applyNumberFormat="1" applyFont="1" applyAlignment="1">
      <alignment horizontal="right"/>
    </xf>
    <xf numFmtId="0" fontId="31" fillId="0" borderId="0" xfId="0" applyFont="1" applyFill="1"/>
    <xf numFmtId="0" fontId="35" fillId="0" borderId="0" xfId="0" applyFont="1" applyFill="1" applyBorder="1"/>
    <xf numFmtId="164" fontId="35" fillId="0" borderId="0" xfId="1" applyNumberFormat="1" applyFont="1" applyFill="1" applyBorder="1" applyAlignment="1">
      <alignment horizontal="right"/>
    </xf>
    <xf numFmtId="166" fontId="35" fillId="0" borderId="0" xfId="2" applyNumberFormat="1" applyFont="1" applyFill="1" applyBorder="1" applyAlignment="1">
      <alignment horizontal="right"/>
    </xf>
    <xf numFmtId="168" fontId="35" fillId="0" borderId="0" xfId="2" applyNumberFormat="1" applyFont="1" applyFill="1" applyBorder="1" applyAlignment="1">
      <alignment horizontal="right"/>
    </xf>
    <xf numFmtId="164" fontId="34" fillId="0" borderId="0" xfId="1" applyNumberFormat="1" applyFont="1" applyFill="1" applyBorder="1" applyAlignment="1">
      <alignment horizontal="right"/>
    </xf>
    <xf numFmtId="166" fontId="34" fillId="0" borderId="0" xfId="2" applyNumberFormat="1" applyFont="1" applyFill="1" applyBorder="1" applyAlignment="1">
      <alignment horizontal="right"/>
    </xf>
    <xf numFmtId="164" fontId="35" fillId="0" borderId="23" xfId="1" applyNumberFormat="1" applyFont="1" applyFill="1" applyBorder="1" applyAlignment="1">
      <alignment horizontal="center" wrapText="1"/>
    </xf>
    <xf numFmtId="166" fontId="33" fillId="0" borderId="23" xfId="2" applyNumberFormat="1" applyFont="1" applyFill="1" applyBorder="1" applyAlignment="1">
      <alignment horizontal="center" wrapText="1"/>
    </xf>
    <xf numFmtId="164" fontId="33" fillId="0" borderId="23" xfId="1" applyNumberFormat="1" applyFont="1" applyFill="1" applyBorder="1" applyAlignment="1">
      <alignment horizontal="center" wrapText="1"/>
    </xf>
    <xf numFmtId="0" fontId="35" fillId="0" borderId="5" xfId="0" applyFont="1" applyFill="1" applyBorder="1" applyAlignment="1">
      <alignment horizontal="left"/>
    </xf>
    <xf numFmtId="164" fontId="32" fillId="0" borderId="5" xfId="1" applyNumberFormat="1" applyFont="1" applyFill="1" applyBorder="1"/>
    <xf numFmtId="5" fontId="32" fillId="0" borderId="5" xfId="1" applyNumberFormat="1" applyFont="1" applyFill="1" applyBorder="1"/>
    <xf numFmtId="168" fontId="24" fillId="0" borderId="0" xfId="0" applyNumberFormat="1" applyFont="1" applyAlignment="1">
      <alignment horizontal="right"/>
    </xf>
    <xf numFmtId="0" fontId="36" fillId="0" borderId="0" xfId="0" applyFont="1" applyFill="1"/>
    <xf numFmtId="164" fontId="24" fillId="0" borderId="0" xfId="1" applyNumberFormat="1" applyFont="1" applyFill="1"/>
    <xf numFmtId="0" fontId="36" fillId="0" borderId="0" xfId="0" applyFont="1" applyFill="1" applyBorder="1"/>
    <xf numFmtId="166" fontId="24" fillId="0" borderId="0" xfId="2" applyNumberFormat="1" applyFont="1" applyFill="1"/>
    <xf numFmtId="166" fontId="36" fillId="0" borderId="0" xfId="0" applyNumberFormat="1" applyFont="1" applyFill="1"/>
    <xf numFmtId="0" fontId="38" fillId="0" borderId="0" xfId="5" applyFont="1"/>
    <xf numFmtId="0" fontId="32" fillId="0" borderId="10" xfId="0" applyFont="1" applyFill="1" applyBorder="1" applyAlignment="1">
      <alignment horizontal="center"/>
    </xf>
    <xf numFmtId="0" fontId="22" fillId="0" borderId="0" xfId="0" applyFont="1" applyBorder="1"/>
    <xf numFmtId="0" fontId="32" fillId="0" borderId="0" xfId="0" applyFont="1" applyBorder="1"/>
    <xf numFmtId="164" fontId="24" fillId="0" borderId="0" xfId="1" applyNumberFormat="1" applyFont="1" applyBorder="1"/>
    <xf numFmtId="164" fontId="24" fillId="0" borderId="0" xfId="2" applyNumberFormat="1" applyFont="1"/>
    <xf numFmtId="164" fontId="36" fillId="0" borderId="0" xfId="1" applyNumberFormat="1" applyFont="1" applyFill="1"/>
    <xf numFmtId="164" fontId="36" fillId="0" borderId="0" xfId="2" applyNumberFormat="1" applyFont="1"/>
    <xf numFmtId="164" fontId="24" fillId="0" borderId="0" xfId="2" applyNumberFormat="1" applyFont="1" applyFill="1"/>
    <xf numFmtId="164" fontId="36" fillId="0" borderId="0" xfId="2" applyNumberFormat="1" applyFont="1" applyFill="1"/>
    <xf numFmtId="49" fontId="33" fillId="0" borderId="1" xfId="0" applyNumberFormat="1" applyFont="1" applyFill="1" applyBorder="1" applyAlignment="1">
      <alignment horizontal="left" wrapText="1"/>
    </xf>
    <xf numFmtId="49" fontId="40" fillId="0" borderId="0" xfId="0" applyNumberFormat="1" applyFont="1" applyFill="1" applyBorder="1" applyAlignment="1"/>
    <xf numFmtId="3" fontId="32" fillId="0" borderId="0" xfId="0" applyNumberFormat="1" applyFont="1" applyFill="1" applyBorder="1"/>
    <xf numFmtId="44" fontId="32" fillId="0" borderId="0" xfId="2" applyFont="1" applyFill="1" applyBorder="1"/>
    <xf numFmtId="164" fontId="40" fillId="0" borderId="0" xfId="1" applyNumberFormat="1" applyFont="1" applyFill="1" applyBorder="1"/>
    <xf numFmtId="3" fontId="40" fillId="0" borderId="0" xfId="0" applyNumberFormat="1" applyFont="1" applyFill="1" applyBorder="1"/>
    <xf numFmtId="44" fontId="24" fillId="0" borderId="0" xfId="2" applyFont="1" applyBorder="1"/>
    <xf numFmtId="164" fontId="36" fillId="0" borderId="0" xfId="1" applyNumberFormat="1" applyFont="1" applyFill="1" applyBorder="1"/>
    <xf numFmtId="0" fontId="36" fillId="0" borderId="0" xfId="0" applyFont="1" applyBorder="1"/>
    <xf numFmtId="164" fontId="41" fillId="0" borderId="0" xfId="1" applyNumberFormat="1" applyFont="1"/>
    <xf numFmtId="0" fontId="41" fillId="0" borderId="0" xfId="0" applyFont="1"/>
    <xf numFmtId="164" fontId="42" fillId="0" borderId="0" xfId="1" applyNumberFormat="1" applyFont="1" applyFill="1"/>
    <xf numFmtId="0" fontId="42" fillId="0" borderId="0" xfId="0" applyFont="1" applyFill="1"/>
    <xf numFmtId="164" fontId="33" fillId="0" borderId="10" xfId="1" applyNumberFormat="1" applyFont="1" applyFill="1" applyBorder="1" applyAlignment="1">
      <alignment horizontal="right"/>
    </xf>
    <xf numFmtId="0" fontId="33" fillId="0" borderId="0" xfId="0" applyFont="1"/>
    <xf numFmtId="164" fontId="25" fillId="0" borderId="0" xfId="1" applyNumberFormat="1" applyFont="1" applyAlignment="1">
      <alignment horizontal="left"/>
    </xf>
    <xf numFmtId="0" fontId="32" fillId="0" borderId="0" xfId="0" applyFont="1" applyFill="1" applyBorder="1"/>
    <xf numFmtId="3" fontId="24" fillId="0" borderId="5" xfId="0" applyNumberFormat="1" applyFont="1" applyFill="1" applyBorder="1" applyAlignment="1">
      <alignment horizontal="right" vertical="top" wrapText="1"/>
    </xf>
    <xf numFmtId="3" fontId="32" fillId="0" borderId="6" xfId="0" applyNumberFormat="1" applyFont="1" applyFill="1" applyBorder="1" applyAlignment="1">
      <alignment horizontal="right" vertical="top" wrapText="1"/>
    </xf>
    <xf numFmtId="3" fontId="24" fillId="0" borderId="0" xfId="0" applyNumberFormat="1" applyFont="1" applyFill="1" applyBorder="1" applyAlignment="1">
      <alignment horizontal="right" vertical="top" wrapText="1"/>
    </xf>
    <xf numFmtId="0" fontId="24" fillId="0" borderId="0" xfId="0" applyFont="1" applyFill="1" applyBorder="1" applyAlignment="1">
      <alignment horizontal="right" vertical="top" wrapText="1"/>
    </xf>
    <xf numFmtId="3" fontId="32" fillId="0" borderId="8" xfId="0" applyNumberFormat="1" applyFont="1" applyFill="1" applyBorder="1" applyAlignment="1">
      <alignment horizontal="right" vertical="top" wrapText="1"/>
    </xf>
    <xf numFmtId="3" fontId="24" fillId="0" borderId="10" xfId="0" applyNumberFormat="1" applyFont="1" applyFill="1" applyBorder="1" applyAlignment="1">
      <alignment horizontal="right" vertical="top" wrapText="1"/>
    </xf>
    <xf numFmtId="3" fontId="32" fillId="0" borderId="11" xfId="0" applyNumberFormat="1" applyFont="1" applyFill="1" applyBorder="1" applyAlignment="1">
      <alignment horizontal="right" vertical="top" wrapText="1"/>
    </xf>
    <xf numFmtId="0" fontId="32" fillId="0" borderId="4" xfId="0" applyFont="1" applyFill="1" applyBorder="1" applyAlignment="1">
      <alignment vertical="center" wrapText="1"/>
    </xf>
    <xf numFmtId="0" fontId="24" fillId="0" borderId="0" xfId="0" applyFont="1" applyFill="1" applyAlignment="1">
      <alignment horizontal="right" vertical="top" wrapText="1"/>
    </xf>
    <xf numFmtId="3" fontId="24" fillId="0" borderId="0" xfId="0" applyNumberFormat="1" applyFont="1" applyFill="1" applyAlignment="1">
      <alignment horizontal="right" vertical="top" wrapText="1"/>
    </xf>
    <xf numFmtId="166" fontId="26" fillId="0" borderId="0" xfId="1" applyNumberFormat="1" applyFont="1" applyAlignment="1">
      <alignment horizontal="left"/>
    </xf>
    <xf numFmtId="166" fontId="23" fillId="0" borderId="0" xfId="1" applyNumberFormat="1" applyFont="1" applyAlignment="1">
      <alignment horizontal="left"/>
    </xf>
    <xf numFmtId="0" fontId="32" fillId="0" borderId="10" xfId="0" applyFont="1" applyFill="1" applyBorder="1" applyAlignment="1">
      <alignment horizontal="center" wrapText="1"/>
    </xf>
    <xf numFmtId="0" fontId="32" fillId="0" borderId="11" xfId="0" applyFont="1" applyFill="1" applyBorder="1" applyAlignment="1">
      <alignment horizontal="center" wrapText="1"/>
    </xf>
    <xf numFmtId="0" fontId="24" fillId="0" borderId="0" xfId="0" applyFont="1" applyAlignment="1">
      <alignment wrapText="1"/>
    </xf>
    <xf numFmtId="3" fontId="14" fillId="0" borderId="0" xfId="0" applyNumberFormat="1" applyFont="1" applyFill="1" applyAlignment="1" applyProtection="1"/>
    <xf numFmtId="164" fontId="33" fillId="0" borderId="21" xfId="1" applyNumberFormat="1" applyFont="1" applyFill="1" applyBorder="1" applyAlignment="1">
      <alignment wrapText="1"/>
    </xf>
    <xf numFmtId="166" fontId="27" fillId="0" borderId="0" xfId="1" applyNumberFormat="1" applyFont="1" applyAlignment="1">
      <alignment horizontal="center"/>
    </xf>
    <xf numFmtId="0" fontId="32" fillId="0" borderId="10" xfId="0" applyFont="1" applyFill="1" applyBorder="1" applyAlignment="1">
      <alignment horizontal="center" vertical="center" wrapText="1"/>
    </xf>
    <xf numFmtId="166" fontId="14" fillId="0" borderId="0" xfId="1" applyNumberFormat="1" applyFont="1" applyAlignment="1">
      <alignment horizontal="center"/>
    </xf>
    <xf numFmtId="3" fontId="14" fillId="0" borderId="0" xfId="0" applyNumberFormat="1" applyFont="1" applyFill="1" applyBorder="1" applyAlignment="1" applyProtection="1"/>
    <xf numFmtId="0" fontId="43" fillId="0" borderId="0" xfId="0" applyFont="1" applyFill="1" applyBorder="1" applyAlignment="1">
      <alignment horizontal="left"/>
    </xf>
    <xf numFmtId="0" fontId="43" fillId="0" borderId="0" xfId="0" applyFont="1" applyFill="1" applyBorder="1"/>
    <xf numFmtId="3" fontId="43" fillId="0" borderId="0" xfId="0" applyNumberFormat="1" applyFont="1" applyFill="1" applyBorder="1" applyAlignment="1" applyProtection="1"/>
    <xf numFmtId="9" fontId="43" fillId="0" borderId="0" xfId="3" applyFont="1" applyFill="1" applyBorder="1" applyAlignment="1">
      <alignment horizontal="left"/>
    </xf>
    <xf numFmtId="43" fontId="24" fillId="0" borderId="0" xfId="0" applyNumberFormat="1" applyFont="1"/>
    <xf numFmtId="0" fontId="41" fillId="0" borderId="0" xfId="0" applyFont="1" applyAlignment="1"/>
    <xf numFmtId="0" fontId="45" fillId="0" borderId="0" xfId="0" applyFont="1" applyBorder="1" applyAlignment="1"/>
    <xf numFmtId="165" fontId="33" fillId="0" borderId="0" xfId="1" applyNumberFormat="1" applyFont="1" applyFill="1" applyBorder="1" applyAlignment="1">
      <alignment vertical="center"/>
    </xf>
    <xf numFmtId="166" fontId="14" fillId="0" borderId="0" xfId="2" applyNumberFormat="1" applyFont="1"/>
    <xf numFmtId="0" fontId="14" fillId="0" borderId="0" xfId="0" applyFont="1" applyFill="1"/>
    <xf numFmtId="0" fontId="14" fillId="0" borderId="0" xfId="0" applyFont="1" applyBorder="1"/>
    <xf numFmtId="168" fontId="14" fillId="0" borderId="0" xfId="0" applyNumberFormat="1" applyFont="1"/>
    <xf numFmtId="164" fontId="14" fillId="0" borderId="0" xfId="1" applyNumberFormat="1" applyFont="1"/>
    <xf numFmtId="0" fontId="27" fillId="0" borderId="0" xfId="6" applyFont="1" applyAlignment="1">
      <alignment wrapText="1"/>
    </xf>
    <xf numFmtId="164" fontId="33" fillId="0" borderId="2" xfId="1" applyNumberFormat="1" applyFont="1" applyFill="1" applyBorder="1" applyAlignment="1">
      <alignment horizontal="right"/>
    </xf>
    <xf numFmtId="164" fontId="35" fillId="0" borderId="2" xfId="2" applyNumberFormat="1" applyFont="1" applyFill="1" applyBorder="1"/>
    <xf numFmtId="5" fontId="35" fillId="0" borderId="3" xfId="2" applyNumberFormat="1" applyFont="1" applyFill="1" applyBorder="1"/>
    <xf numFmtId="9" fontId="0" fillId="0" borderId="0" xfId="3" applyFont="1"/>
    <xf numFmtId="9" fontId="14" fillId="0" borderId="0" xfId="3" applyFont="1"/>
    <xf numFmtId="3" fontId="14" fillId="0" borderId="0" xfId="0" applyNumberFormat="1" applyFont="1"/>
    <xf numFmtId="44" fontId="24" fillId="0" borderId="0" xfId="2" applyFont="1"/>
    <xf numFmtId="0" fontId="32" fillId="0" borderId="1" xfId="0" applyFont="1" applyFill="1" applyBorder="1"/>
    <xf numFmtId="10" fontId="24" fillId="0" borderId="8" xfId="3" applyNumberFormat="1" applyFont="1" applyFill="1" applyBorder="1" applyAlignment="1" applyProtection="1"/>
    <xf numFmtId="164" fontId="24" fillId="0" borderId="4" xfId="1" applyNumberFormat="1" applyFont="1" applyBorder="1"/>
    <xf numFmtId="164" fontId="24" fillId="0" borderId="5" xfId="1" applyNumberFormat="1" applyFont="1" applyBorder="1"/>
    <xf numFmtId="164" fontId="24" fillId="0" borderId="7" xfId="1" applyNumberFormat="1" applyFont="1" applyBorder="1"/>
    <xf numFmtId="164" fontId="32" fillId="0" borderId="1" xfId="1" applyNumberFormat="1" applyFont="1" applyFill="1" applyBorder="1"/>
    <xf numFmtId="164" fontId="32" fillId="0" borderId="2" xfId="1" applyNumberFormat="1" applyFont="1" applyFill="1" applyBorder="1"/>
    <xf numFmtId="5" fontId="32" fillId="0" borderId="2" xfId="1" applyNumberFormat="1" applyFont="1" applyFill="1" applyBorder="1"/>
    <xf numFmtId="0" fontId="35" fillId="0" borderId="12" xfId="0" applyFont="1" applyFill="1" applyBorder="1"/>
    <xf numFmtId="0" fontId="14" fillId="0" borderId="13" xfId="0" applyFont="1" applyFill="1" applyBorder="1" applyAlignment="1">
      <alignment horizontal="left"/>
    </xf>
    <xf numFmtId="0" fontId="14" fillId="0" borderId="15" xfId="0" applyFont="1" applyFill="1" applyBorder="1" applyAlignment="1">
      <alignment horizontal="left"/>
    </xf>
    <xf numFmtId="0" fontId="14" fillId="0" borderId="16" xfId="0" applyFont="1" applyFill="1" applyBorder="1" applyAlignment="1">
      <alignment horizontal="left"/>
    </xf>
    <xf numFmtId="0" fontId="24" fillId="0" borderId="13" xfId="0" applyFont="1" applyBorder="1" applyAlignment="1">
      <alignment horizontal="left"/>
    </xf>
    <xf numFmtId="0" fontId="24" fillId="0" borderId="15" xfId="0" applyFont="1" applyBorder="1" applyAlignment="1">
      <alignment horizontal="left"/>
    </xf>
    <xf numFmtId="0" fontId="24" fillId="0" borderId="16" xfId="0" applyFont="1" applyBorder="1" applyAlignment="1">
      <alignment horizontal="left"/>
    </xf>
    <xf numFmtId="0" fontId="24" fillId="0" borderId="26" xfId="0" applyFont="1" applyBorder="1" applyAlignment="1">
      <alignment horizontal="left"/>
    </xf>
    <xf numFmtId="0" fontId="24" fillId="4" borderId="26" xfId="0" applyFont="1" applyFill="1" applyBorder="1" applyAlignment="1">
      <alignment horizontal="left"/>
    </xf>
    <xf numFmtId="164" fontId="33" fillId="0" borderId="10" xfId="1" applyNumberFormat="1" applyFont="1" applyFill="1" applyBorder="1" applyAlignment="1">
      <alignment horizontal="center" wrapText="1"/>
    </xf>
    <xf numFmtId="164" fontId="33" fillId="0" borderId="5" xfId="1" applyNumberFormat="1" applyFont="1" applyFill="1" applyBorder="1"/>
    <xf numFmtId="164" fontId="32" fillId="0" borderId="12" xfId="1" applyNumberFormat="1" applyFont="1" applyBorder="1" applyAlignment="1">
      <alignment horizontal="left"/>
    </xf>
    <xf numFmtId="164" fontId="32" fillId="0" borderId="2" xfId="1" applyNumberFormat="1" applyFont="1" applyFill="1" applyBorder="1" applyAlignment="1">
      <alignment horizontal="left"/>
    </xf>
    <xf numFmtId="164" fontId="32" fillId="0" borderId="3" xfId="1" applyNumberFormat="1" applyFont="1" applyFill="1" applyBorder="1" applyAlignment="1">
      <alignment horizontal="left"/>
    </xf>
    <xf numFmtId="0" fontId="32" fillId="0" borderId="12" xfId="0" applyFont="1" applyFill="1" applyBorder="1" applyAlignment="1">
      <alignment horizontal="left"/>
    </xf>
    <xf numFmtId="0" fontId="32" fillId="0" borderId="12" xfId="0" applyFont="1" applyBorder="1" applyAlignment="1">
      <alignment horizontal="left"/>
    </xf>
    <xf numFmtId="0" fontId="33" fillId="0" borderId="12" xfId="0" applyFont="1" applyFill="1" applyBorder="1" applyAlignment="1">
      <alignment horizontal="left"/>
    </xf>
    <xf numFmtId="0" fontId="24" fillId="0" borderId="13" xfId="0" applyFont="1" applyFill="1" applyBorder="1" applyAlignment="1">
      <alignment horizontal="left"/>
    </xf>
    <xf numFmtId="0" fontId="24" fillId="0" borderId="15" xfId="0" applyFont="1" applyFill="1" applyBorder="1" applyAlignment="1">
      <alignment horizontal="left"/>
    </xf>
    <xf numFmtId="164" fontId="32" fillId="0" borderId="12" xfId="1" applyNumberFormat="1" applyFont="1" applyFill="1" applyBorder="1" applyAlignment="1">
      <alignment horizontal="left"/>
    </xf>
    <xf numFmtId="164" fontId="32" fillId="0" borderId="1" xfId="1" applyNumberFormat="1" applyFont="1" applyBorder="1"/>
    <xf numFmtId="3" fontId="32" fillId="0" borderId="2" xfId="0" applyNumberFormat="1" applyFont="1" applyFill="1" applyBorder="1" applyAlignment="1">
      <alignment horizontal="right" vertical="top" wrapText="1"/>
    </xf>
    <xf numFmtId="164" fontId="32" fillId="0" borderId="2" xfId="1" applyNumberFormat="1" applyFont="1" applyFill="1" applyBorder="1" applyAlignment="1">
      <alignment horizontal="center" wrapText="1"/>
    </xf>
    <xf numFmtId="0" fontId="30" fillId="0" borderId="0" xfId="0" applyFont="1"/>
    <xf numFmtId="165" fontId="35" fillId="0" borderId="14" xfId="2" applyNumberFormat="1" applyFont="1" applyFill="1" applyBorder="1" applyAlignment="1">
      <alignment horizontal="center" wrapText="1"/>
    </xf>
    <xf numFmtId="164" fontId="33" fillId="0" borderId="20" xfId="1" applyNumberFormat="1" applyFont="1" applyFill="1" applyBorder="1" applyAlignment="1">
      <alignment horizontal="center" wrapText="1"/>
    </xf>
    <xf numFmtId="164" fontId="33" fillId="0" borderId="22" xfId="2" applyNumberFormat="1" applyFont="1" applyFill="1" applyBorder="1" applyAlignment="1">
      <alignment horizontal="center" wrapText="1"/>
    </xf>
    <xf numFmtId="0" fontId="14" fillId="0" borderId="0" xfId="0" applyFont="1" applyAlignment="1">
      <alignment horizontal="left" vertical="top" wrapText="1"/>
    </xf>
    <xf numFmtId="0" fontId="24" fillId="0" borderId="0" xfId="0" applyFont="1" applyBorder="1" applyAlignment="1">
      <alignment horizontal="left" vertical="top" wrapText="1"/>
    </xf>
    <xf numFmtId="0" fontId="47" fillId="0" borderId="0" xfId="0" applyFont="1" applyAlignment="1">
      <alignment vertical="center"/>
    </xf>
    <xf numFmtId="0" fontId="0" fillId="0" borderId="0" xfId="0" applyFont="1" applyFill="1" applyBorder="1"/>
    <xf numFmtId="0" fontId="48" fillId="0" borderId="0" xfId="0" applyFont="1"/>
    <xf numFmtId="169" fontId="0" fillId="0" borderId="0" xfId="3" applyNumberFormat="1" applyFont="1"/>
    <xf numFmtId="164" fontId="0" fillId="0" borderId="0" xfId="0" applyNumberFormat="1" applyFont="1"/>
    <xf numFmtId="10" fontId="0" fillId="0" borderId="0" xfId="3" applyNumberFormat="1" applyFont="1"/>
    <xf numFmtId="168" fontId="0" fillId="0" borderId="0" xfId="0" applyNumberFormat="1" applyFont="1" applyAlignment="1">
      <alignment horizontal="right"/>
    </xf>
    <xf numFmtId="0" fontId="48" fillId="0" borderId="0" xfId="0" applyFont="1" applyFill="1"/>
    <xf numFmtId="166" fontId="0" fillId="0" borderId="0" xfId="2" applyNumberFormat="1" applyFont="1" applyFill="1"/>
    <xf numFmtId="166" fontId="48" fillId="0" borderId="0" xfId="0" applyNumberFormat="1" applyFont="1" applyFill="1"/>
    <xf numFmtId="164" fontId="48" fillId="0" borderId="0" xfId="0" applyNumberFormat="1" applyFont="1" applyFill="1" applyBorder="1"/>
    <xf numFmtId="164" fontId="47" fillId="0" borderId="0" xfId="1" applyNumberFormat="1" applyFont="1" applyFill="1" applyBorder="1"/>
    <xf numFmtId="164" fontId="49" fillId="0" borderId="0" xfId="1" applyNumberFormat="1" applyFont="1" applyFill="1" applyBorder="1"/>
    <xf numFmtId="0" fontId="2" fillId="0" borderId="0" xfId="0" applyFont="1" applyFill="1" applyBorder="1"/>
    <xf numFmtId="0" fontId="2" fillId="0" borderId="0" xfId="0" applyFont="1"/>
    <xf numFmtId="0" fontId="47" fillId="0" borderId="0" xfId="0" applyFont="1" applyBorder="1"/>
    <xf numFmtId="164" fontId="0" fillId="0" borderId="0" xfId="1" applyNumberFormat="1" applyFont="1"/>
    <xf numFmtId="0" fontId="50" fillId="0" borderId="0" xfId="0" applyFont="1"/>
    <xf numFmtId="10" fontId="32" fillId="0" borderId="3" xfId="3" applyNumberFormat="1" applyFont="1" applyFill="1" applyBorder="1" applyAlignment="1" applyProtection="1"/>
    <xf numFmtId="10" fontId="32" fillId="0" borderId="0" xfId="3" applyNumberFormat="1" applyFont="1" applyFill="1" applyBorder="1"/>
    <xf numFmtId="169" fontId="24" fillId="0" borderId="0" xfId="3" applyNumberFormat="1" applyFont="1"/>
    <xf numFmtId="0" fontId="14" fillId="0" borderId="0" xfId="0" applyFont="1" applyFill="1" applyBorder="1" applyAlignment="1" applyProtection="1"/>
    <xf numFmtId="0" fontId="24" fillId="0" borderId="26" xfId="0" applyFont="1" applyFill="1" applyBorder="1" applyAlignment="1">
      <alignment horizontal="left"/>
    </xf>
    <xf numFmtId="0" fontId="24" fillId="0" borderId="0" xfId="1" applyNumberFormat="1" applyFont="1"/>
    <xf numFmtId="3" fontId="24" fillId="0" borderId="0" xfId="1" applyNumberFormat="1" applyFont="1"/>
    <xf numFmtId="3" fontId="32" fillId="0" borderId="2" xfId="1" applyNumberFormat="1" applyFont="1" applyBorder="1"/>
    <xf numFmtId="165" fontId="24" fillId="0" borderId="5" xfId="1" applyNumberFormat="1" applyFont="1" applyBorder="1"/>
    <xf numFmtId="165" fontId="24" fillId="0" borderId="0" xfId="1" applyNumberFormat="1" applyFont="1" applyBorder="1"/>
    <xf numFmtId="165" fontId="24" fillId="0" borderId="6" xfId="1" applyNumberFormat="1" applyFont="1" applyBorder="1"/>
    <xf numFmtId="165" fontId="24" fillId="0" borderId="8" xfId="1" applyNumberFormat="1" applyFont="1" applyBorder="1"/>
    <xf numFmtId="0" fontId="24" fillId="0" borderId="7" xfId="0" applyFont="1" applyBorder="1"/>
    <xf numFmtId="3" fontId="32" fillId="0" borderId="2" xfId="0" applyNumberFormat="1" applyFont="1" applyBorder="1"/>
    <xf numFmtId="3" fontId="32" fillId="0" borderId="5" xfId="0" applyNumberFormat="1" applyFont="1" applyFill="1" applyBorder="1"/>
    <xf numFmtId="164" fontId="33" fillId="0" borderId="24" xfId="1" applyNumberFormat="1" applyFont="1" applyFill="1" applyBorder="1" applyAlignment="1">
      <alignment horizontal="center" wrapText="1"/>
    </xf>
    <xf numFmtId="7" fontId="24" fillId="0" borderId="6" xfId="2" applyNumberFormat="1" applyFont="1" applyBorder="1"/>
    <xf numFmtId="7" fontId="24" fillId="0" borderId="8" xfId="2" applyNumberFormat="1" applyFont="1" applyBorder="1"/>
    <xf numFmtId="165" fontId="24" fillId="0" borderId="0" xfId="1" applyNumberFormat="1" applyFont="1"/>
    <xf numFmtId="165" fontId="24" fillId="0" borderId="0" xfId="0" applyNumberFormat="1" applyFont="1"/>
    <xf numFmtId="0" fontId="35" fillId="0" borderId="22" xfId="0" applyFont="1" applyFill="1" applyBorder="1"/>
    <xf numFmtId="0" fontId="24" fillId="0" borderId="8" xfId="0" applyFont="1" applyFill="1" applyBorder="1" applyAlignment="1">
      <alignment horizontal="left"/>
    </xf>
    <xf numFmtId="0" fontId="35" fillId="0" borderId="12" xfId="0" applyFont="1" applyFill="1" applyBorder="1" applyAlignment="1">
      <alignment horizontal="left"/>
    </xf>
    <xf numFmtId="164" fontId="24" fillId="0" borderId="25" xfId="1" applyNumberFormat="1" applyFont="1" applyFill="1" applyBorder="1" applyAlignment="1" applyProtection="1"/>
    <xf numFmtId="164" fontId="24" fillId="0" borderId="0" xfId="1" applyNumberFormat="1" applyFont="1" applyFill="1" applyBorder="1" applyAlignment="1" applyProtection="1"/>
    <xf numFmtId="0" fontId="24" fillId="0" borderId="31" xfId="0" applyFont="1" applyBorder="1"/>
    <xf numFmtId="0" fontId="35" fillId="0" borderId="32" xfId="0" applyFont="1" applyFill="1" applyBorder="1"/>
    <xf numFmtId="0" fontId="35" fillId="0" borderId="12" xfId="0" applyFont="1" applyBorder="1" applyAlignment="1">
      <alignment horizontal="left"/>
    </xf>
    <xf numFmtId="0" fontId="12" fillId="0" borderId="10" xfId="0" applyFont="1" applyBorder="1"/>
    <xf numFmtId="0" fontId="0" fillId="0" borderId="10" xfId="0" applyFont="1" applyBorder="1"/>
    <xf numFmtId="168" fontId="24" fillId="0" borderId="0" xfId="1" applyNumberFormat="1" applyFont="1"/>
    <xf numFmtId="165" fontId="32" fillId="0" borderId="0" xfId="1" applyNumberFormat="1" applyFont="1"/>
    <xf numFmtId="0" fontId="35" fillId="0" borderId="0" xfId="0" applyFont="1" applyFill="1" applyBorder="1" applyAlignment="1">
      <alignment horizontal="left"/>
    </xf>
    <xf numFmtId="164" fontId="32" fillId="0" borderId="0" xfId="1" applyNumberFormat="1" applyFont="1" applyFill="1" applyBorder="1" applyAlignment="1">
      <alignment horizontal="right"/>
    </xf>
    <xf numFmtId="37" fontId="32" fillId="0" borderId="0" xfId="1" applyNumberFormat="1" applyFont="1" applyFill="1" applyBorder="1" applyAlignment="1" applyProtection="1"/>
    <xf numFmtId="164" fontId="32" fillId="0" borderId="0" xfId="1" applyNumberFormat="1" applyFont="1" applyFill="1" applyBorder="1"/>
    <xf numFmtId="0" fontId="33" fillId="0" borderId="0" xfId="0" applyFont="1" applyFill="1" applyBorder="1" applyAlignment="1">
      <alignment horizontal="left"/>
    </xf>
    <xf numFmtId="164" fontId="33" fillId="0" borderId="0" xfId="1" applyNumberFormat="1" applyFont="1" applyFill="1" applyBorder="1" applyAlignment="1">
      <alignment horizontal="right"/>
    </xf>
    <xf numFmtId="10" fontId="32" fillId="0" borderId="0" xfId="3" applyNumberFormat="1" applyFont="1" applyFill="1" applyBorder="1" applyAlignment="1" applyProtection="1"/>
    <xf numFmtId="7" fontId="32" fillId="0" borderId="2" xfId="1" applyNumberFormat="1" applyFont="1" applyFill="1" applyBorder="1"/>
    <xf numFmtId="164" fontId="32" fillId="0" borderId="0" xfId="1" applyNumberFormat="1" applyFont="1" applyBorder="1"/>
    <xf numFmtId="165" fontId="32" fillId="0" borderId="0" xfId="1" applyNumberFormat="1" applyFont="1" applyBorder="1"/>
    <xf numFmtId="164" fontId="32" fillId="0" borderId="7" xfId="1" applyNumberFormat="1" applyFont="1" applyBorder="1"/>
    <xf numFmtId="165" fontId="32" fillId="0" borderId="8" xfId="1" applyNumberFormat="1" applyFont="1" applyBorder="1"/>
    <xf numFmtId="5" fontId="32" fillId="0" borderId="0" xfId="1" applyNumberFormat="1" applyFont="1" applyBorder="1"/>
    <xf numFmtId="165" fontId="24" fillId="0" borderId="10" xfId="1" applyNumberFormat="1" applyFont="1" applyBorder="1"/>
    <xf numFmtId="165" fontId="32" fillId="0" borderId="5" xfId="1" applyNumberFormat="1" applyFont="1" applyBorder="1"/>
    <xf numFmtId="49" fontId="24" fillId="0" borderId="6" xfId="0" applyNumberFormat="1" applyFont="1" applyFill="1" applyBorder="1" applyAlignment="1">
      <alignment wrapText="1"/>
    </xf>
    <xf numFmtId="49" fontId="24" fillId="0" borderId="8" xfId="0" applyNumberFormat="1" applyFont="1" applyFill="1" applyBorder="1" applyAlignment="1">
      <alignment wrapText="1"/>
    </xf>
    <xf numFmtId="49" fontId="32" fillId="0" borderId="1" xfId="0" applyNumberFormat="1" applyFont="1" applyFill="1" applyBorder="1" applyAlignment="1">
      <alignment horizontal="center" wrapText="1"/>
    </xf>
    <xf numFmtId="164" fontId="24" fillId="0" borderId="9" xfId="1" applyNumberFormat="1" applyFont="1" applyBorder="1"/>
    <xf numFmtId="0" fontId="35" fillId="0" borderId="10" xfId="0" applyFont="1" applyFill="1" applyBorder="1" applyAlignment="1">
      <alignment horizontal="left"/>
    </xf>
    <xf numFmtId="164" fontId="35" fillId="0" borderId="34" xfId="1" applyNumberFormat="1" applyFont="1" applyFill="1" applyBorder="1" applyAlignment="1">
      <alignment horizontal="center" wrapText="1"/>
    </xf>
    <xf numFmtId="168" fontId="33" fillId="0" borderId="29" xfId="2" applyNumberFormat="1" applyFont="1" applyFill="1" applyBorder="1" applyAlignment="1">
      <alignment horizontal="center" wrapText="1"/>
    </xf>
    <xf numFmtId="0" fontId="39" fillId="0" borderId="4" xfId="5" applyFont="1" applyFill="1" applyBorder="1"/>
    <xf numFmtId="0" fontId="14" fillId="0" borderId="11" xfId="0" applyFont="1" applyFill="1" applyBorder="1"/>
    <xf numFmtId="164" fontId="14" fillId="0" borderId="10" xfId="1" applyNumberFormat="1" applyFont="1" applyFill="1" applyBorder="1" applyAlignment="1">
      <alignment horizontal="center"/>
    </xf>
    <xf numFmtId="0" fontId="35" fillId="0" borderId="10" xfId="0" applyFont="1" applyFill="1" applyBorder="1" applyAlignment="1">
      <alignment horizontal="left" wrapText="1"/>
    </xf>
    <xf numFmtId="164" fontId="35" fillId="0" borderId="34" xfId="2" applyNumberFormat="1" applyFont="1" applyFill="1" applyBorder="1" applyAlignment="1">
      <alignment horizontal="center" wrapText="1"/>
    </xf>
    <xf numFmtId="165" fontId="24" fillId="0" borderId="11" xfId="1" applyNumberFormat="1" applyFont="1" applyBorder="1"/>
    <xf numFmtId="0" fontId="33" fillId="0" borderId="11" xfId="0" applyFont="1" applyFill="1" applyBorder="1"/>
    <xf numFmtId="164" fontId="24" fillId="0" borderId="8" xfId="1" applyNumberFormat="1" applyFont="1" applyFill="1" applyBorder="1" applyAlignment="1">
      <alignment horizontal="left"/>
    </xf>
    <xf numFmtId="164" fontId="14" fillId="0" borderId="13" xfId="1" applyNumberFormat="1" applyFont="1" applyFill="1" applyBorder="1" applyAlignment="1">
      <alignment horizontal="left"/>
    </xf>
    <xf numFmtId="164" fontId="14" fillId="0" borderId="15" xfId="1" applyNumberFormat="1" applyFont="1" applyFill="1" applyBorder="1" applyAlignment="1">
      <alignment horizontal="left"/>
    </xf>
    <xf numFmtId="164" fontId="14" fillId="0" borderId="16" xfId="1" applyNumberFormat="1" applyFont="1" applyFill="1" applyBorder="1" applyAlignment="1">
      <alignment horizontal="left"/>
    </xf>
    <xf numFmtId="164" fontId="33" fillId="0" borderId="24" xfId="1" applyNumberFormat="1" applyFont="1" applyFill="1" applyBorder="1" applyAlignment="1">
      <alignment horizontal="center"/>
    </xf>
    <xf numFmtId="164" fontId="33" fillId="0" borderId="23" xfId="1" applyNumberFormat="1" applyFont="1" applyFill="1" applyBorder="1" applyAlignment="1">
      <alignment horizontal="center"/>
    </xf>
    <xf numFmtId="164" fontId="33" fillId="0" borderId="29" xfId="1" applyNumberFormat="1" applyFont="1" applyFill="1" applyBorder="1" applyAlignment="1">
      <alignment horizontal="center"/>
    </xf>
    <xf numFmtId="0" fontId="14" fillId="0" borderId="16" xfId="0" applyFont="1" applyFill="1" applyBorder="1"/>
    <xf numFmtId="0" fontId="32" fillId="0" borderId="6" xfId="1" applyNumberFormat="1" applyFont="1" applyBorder="1"/>
    <xf numFmtId="0" fontId="32" fillId="0" borderId="8" xfId="1" applyNumberFormat="1" applyFont="1" applyBorder="1"/>
    <xf numFmtId="3" fontId="32" fillId="0" borderId="8" xfId="1" applyNumberFormat="1" applyFont="1" applyBorder="1"/>
    <xf numFmtId="3" fontId="32" fillId="0" borderId="3" xfId="0" applyNumberFormat="1" applyFont="1" applyFill="1" applyBorder="1" applyAlignment="1">
      <alignment horizontal="right" vertical="top" wrapText="1"/>
    </xf>
    <xf numFmtId="164" fontId="33" fillId="0" borderId="35" xfId="1" applyNumberFormat="1" applyFont="1" applyFill="1" applyBorder="1" applyAlignment="1">
      <alignment wrapText="1"/>
    </xf>
    <xf numFmtId="0" fontId="32" fillId="0" borderId="11" xfId="0" applyFont="1" applyFill="1" applyBorder="1" applyAlignment="1">
      <alignment wrapText="1"/>
    </xf>
    <xf numFmtId="0" fontId="14" fillId="0" borderId="8" xfId="0" applyFont="1" applyFill="1" applyBorder="1" applyAlignment="1">
      <alignment horizontal="left"/>
    </xf>
    <xf numFmtId="49" fontId="33" fillId="0" borderId="12" xfId="0" applyNumberFormat="1" applyFont="1" applyFill="1" applyBorder="1" applyAlignment="1">
      <alignment wrapText="1"/>
    </xf>
    <xf numFmtId="3" fontId="14" fillId="0" borderId="8" xfId="0" applyNumberFormat="1" applyFont="1" applyFill="1" applyBorder="1" applyAlignment="1" applyProtection="1"/>
    <xf numFmtId="164" fontId="33" fillId="0" borderId="22" xfId="1" applyNumberFormat="1" applyFont="1" applyFill="1" applyBorder="1" applyAlignment="1">
      <alignment wrapText="1"/>
    </xf>
    <xf numFmtId="0" fontId="32" fillId="0" borderId="11" xfId="0" applyFont="1" applyFill="1" applyBorder="1" applyAlignment="1">
      <alignment vertical="center" wrapText="1"/>
    </xf>
    <xf numFmtId="0" fontId="7" fillId="0" borderId="6" xfId="0" applyFont="1" applyBorder="1" applyAlignment="1">
      <alignment vertical="center"/>
    </xf>
    <xf numFmtId="0" fontId="24" fillId="0" borderId="6" xfId="0" applyFont="1" applyBorder="1"/>
    <xf numFmtId="0" fontId="24" fillId="0" borderId="8" xfId="0" applyFont="1" applyBorder="1"/>
    <xf numFmtId="0" fontId="14" fillId="3" borderId="11" xfId="0" applyFont="1" applyFill="1" applyBorder="1" applyAlignment="1">
      <alignment vertical="center" wrapText="1"/>
    </xf>
    <xf numFmtId="164" fontId="35" fillId="0" borderId="35" xfId="1" applyNumberFormat="1" applyFont="1" applyBorder="1" applyAlignment="1">
      <alignment horizontal="center" wrapText="1"/>
    </xf>
    <xf numFmtId="0" fontId="32" fillId="4" borderId="12" xfId="0" applyFont="1" applyFill="1" applyBorder="1" applyAlignment="1">
      <alignment horizontal="left"/>
    </xf>
    <xf numFmtId="164" fontId="24" fillId="0" borderId="0" xfId="1" applyNumberFormat="1" applyFont="1" applyBorder="1" applyAlignment="1">
      <alignment horizontal="right"/>
    </xf>
    <xf numFmtId="164" fontId="32" fillId="4" borderId="28" xfId="1" applyNumberFormat="1" applyFont="1" applyFill="1" applyBorder="1"/>
    <xf numFmtId="165" fontId="32" fillId="4" borderId="12" xfId="0" applyNumberFormat="1" applyFont="1" applyFill="1" applyBorder="1" applyAlignment="1">
      <alignment horizontal="right"/>
    </xf>
    <xf numFmtId="164" fontId="24" fillId="0" borderId="8" xfId="1" applyNumberFormat="1" applyFont="1" applyBorder="1" applyAlignment="1">
      <alignment horizontal="right"/>
    </xf>
    <xf numFmtId="164" fontId="24" fillId="0" borderId="7" xfId="1" applyNumberFormat="1" applyFont="1" applyBorder="1" applyAlignment="1">
      <alignment horizontal="right"/>
    </xf>
    <xf numFmtId="164" fontId="32" fillId="0" borderId="0" xfId="1" applyNumberFormat="1" applyFont="1" applyBorder="1" applyAlignment="1">
      <alignment horizontal="left"/>
    </xf>
    <xf numFmtId="0" fontId="0" fillId="0" borderId="0" xfId="0" applyBorder="1"/>
    <xf numFmtId="0" fontId="32" fillId="0" borderId="7" xfId="0" applyFont="1" applyFill="1" applyBorder="1" applyAlignment="1"/>
    <xf numFmtId="10" fontId="3" fillId="0" borderId="0" xfId="3" applyNumberFormat="1" applyFont="1" applyBorder="1"/>
    <xf numFmtId="0" fontId="32" fillId="0" borderId="0" xfId="0" applyFont="1" applyFill="1" applyBorder="1" applyAlignment="1"/>
    <xf numFmtId="3" fontId="24" fillId="0" borderId="0" xfId="0" applyNumberFormat="1" applyFont="1" applyBorder="1"/>
    <xf numFmtId="49" fontId="33" fillId="0" borderId="35" xfId="0" applyNumberFormat="1" applyFont="1" applyFill="1" applyBorder="1" applyAlignment="1">
      <alignment horizontal="center" wrapText="1"/>
    </xf>
    <xf numFmtId="164" fontId="33" fillId="0" borderId="22" xfId="1" applyNumberFormat="1" applyFont="1" applyFill="1" applyBorder="1" applyAlignment="1">
      <alignment horizontal="center" wrapText="1"/>
    </xf>
    <xf numFmtId="166" fontId="33" fillId="0" borderId="35" xfId="2" applyNumberFormat="1" applyFont="1" applyFill="1" applyBorder="1" applyAlignment="1">
      <alignment horizontal="center" wrapText="1"/>
    </xf>
    <xf numFmtId="165" fontId="24" fillId="0" borderId="8" xfId="2" applyNumberFormat="1" applyFont="1" applyBorder="1"/>
    <xf numFmtId="165" fontId="24" fillId="0" borderId="6" xfId="2" applyNumberFormat="1" applyFont="1" applyBorder="1"/>
    <xf numFmtId="165" fontId="24" fillId="0" borderId="11" xfId="2" applyNumberFormat="1" applyFont="1" applyBorder="1"/>
    <xf numFmtId="165" fontId="32" fillId="0" borderId="3" xfId="2" applyNumberFormat="1" applyFont="1" applyBorder="1"/>
    <xf numFmtId="0" fontId="24" fillId="0" borderId="0" xfId="0" applyFont="1" applyFill="1" applyBorder="1" applyAlignment="1">
      <alignment horizontal="left" vertical="top" wrapText="1"/>
    </xf>
    <xf numFmtId="0" fontId="24" fillId="0" borderId="0" xfId="0" applyFont="1" applyFill="1" applyBorder="1" applyAlignment="1">
      <alignment horizontal="left" vertical="top"/>
    </xf>
    <xf numFmtId="0" fontId="24" fillId="0" borderId="0" xfId="0" applyFont="1" applyFill="1" applyBorder="1" applyAlignment="1">
      <alignment vertical="top"/>
    </xf>
    <xf numFmtId="164" fontId="14" fillId="0" borderId="0" xfId="1" applyNumberFormat="1" applyFont="1" applyFill="1" applyBorder="1" applyAlignment="1" applyProtection="1">
      <alignment horizontal="left" indent="6"/>
    </xf>
    <xf numFmtId="164" fontId="24" fillId="0" borderId="0" xfId="0" applyNumberFormat="1" applyFont="1" applyBorder="1" applyAlignment="1">
      <alignment horizontal="left" indent="8"/>
    </xf>
    <xf numFmtId="164" fontId="32" fillId="0" borderId="23" xfId="1" applyNumberFormat="1" applyFont="1" applyFill="1" applyBorder="1" applyAlignment="1">
      <alignment horizontal="center"/>
    </xf>
    <xf numFmtId="0" fontId="33" fillId="0" borderId="23" xfId="0" applyFont="1" applyFill="1" applyBorder="1" applyAlignment="1">
      <alignment horizontal="center"/>
    </xf>
    <xf numFmtId="0" fontId="32" fillId="0" borderId="29" xfId="0" applyFont="1" applyFill="1" applyBorder="1" applyAlignment="1">
      <alignment horizontal="center"/>
    </xf>
    <xf numFmtId="49" fontId="51" fillId="0" borderId="8" xfId="0" applyNumberFormat="1" applyFont="1" applyFill="1" applyBorder="1" applyAlignment="1">
      <alignment wrapText="1"/>
    </xf>
    <xf numFmtId="165" fontId="52" fillId="0" borderId="0" xfId="2" applyNumberFormat="1" applyFont="1" applyFill="1" applyBorder="1"/>
    <xf numFmtId="37" fontId="52" fillId="0" borderId="0" xfId="1" applyNumberFormat="1" applyFont="1" applyFill="1" applyBorder="1"/>
    <xf numFmtId="168" fontId="51" fillId="0" borderId="0" xfId="2" applyNumberFormat="1" applyFont="1" applyFill="1" applyBorder="1" applyAlignment="1">
      <alignment wrapText="1"/>
    </xf>
    <xf numFmtId="167" fontId="52" fillId="0" borderId="0" xfId="2" applyNumberFormat="1" applyFont="1" applyFill="1" applyBorder="1"/>
    <xf numFmtId="37" fontId="52" fillId="0" borderId="0" xfId="1" applyNumberFormat="1" applyFont="1" applyFill="1" applyBorder="1" applyAlignment="1" applyProtection="1"/>
    <xf numFmtId="168" fontId="52" fillId="0" borderId="0" xfId="2" applyNumberFormat="1" applyFont="1" applyFill="1" applyBorder="1" applyAlignment="1">
      <alignment horizontal="right" wrapText="1"/>
    </xf>
    <xf numFmtId="164" fontId="51" fillId="0" borderId="0" xfId="1" applyNumberFormat="1" applyFont="1" applyBorder="1"/>
    <xf numFmtId="164" fontId="24" fillId="0" borderId="0" xfId="0" applyNumberFormat="1" applyFont="1" applyFill="1"/>
    <xf numFmtId="168" fontId="51" fillId="0" borderId="0" xfId="0" applyNumberFormat="1" applyFont="1" applyFill="1"/>
    <xf numFmtId="164" fontId="51" fillId="0" borderId="0" xfId="1" applyNumberFormat="1" applyFont="1" applyFill="1"/>
    <xf numFmtId="165" fontId="51" fillId="0" borderId="0" xfId="0" applyNumberFormat="1" applyFont="1" applyFill="1"/>
    <xf numFmtId="0" fontId="32" fillId="0" borderId="13" xfId="0" applyFont="1" applyFill="1" applyBorder="1" applyAlignment="1">
      <alignment vertical="center"/>
    </xf>
    <xf numFmtId="0" fontId="32" fillId="0" borderId="12" xfId="0" applyFont="1" applyFill="1" applyBorder="1" applyAlignment="1">
      <alignment horizontal="center"/>
    </xf>
    <xf numFmtId="164" fontId="32" fillId="0" borderId="24" xfId="1" applyNumberFormat="1" applyFont="1" applyFill="1" applyBorder="1" applyAlignment="1">
      <alignment horizontal="center"/>
    </xf>
    <xf numFmtId="3" fontId="14" fillId="0" borderId="6" xfId="0" applyNumberFormat="1" applyFont="1" applyBorder="1" applyAlignment="1"/>
    <xf numFmtId="49" fontId="51" fillId="0" borderId="0" xfId="0" applyNumberFormat="1" applyFont="1" applyFill="1" applyBorder="1" applyAlignment="1">
      <alignment wrapText="1"/>
    </xf>
    <xf numFmtId="37" fontId="52" fillId="0" borderId="0" xfId="1" applyNumberFormat="1" applyFont="1" applyFill="1" applyBorder="1" applyAlignment="1"/>
    <xf numFmtId="168" fontId="32" fillId="0" borderId="22" xfId="1" applyNumberFormat="1" applyFont="1" applyFill="1" applyBorder="1" applyAlignment="1">
      <alignment horizontal="center" wrapText="1"/>
    </xf>
    <xf numFmtId="168" fontId="24" fillId="0" borderId="8" xfId="2" applyNumberFormat="1" applyFont="1" applyFill="1" applyBorder="1" applyAlignment="1">
      <alignment wrapText="1"/>
    </xf>
    <xf numFmtId="168" fontId="51" fillId="0" borderId="8" xfId="2" applyNumberFormat="1" applyFont="1" applyFill="1" applyBorder="1" applyAlignment="1">
      <alignment wrapText="1"/>
    </xf>
    <xf numFmtId="164" fontId="33" fillId="0" borderId="35" xfId="1" applyNumberFormat="1" applyFont="1" applyFill="1" applyBorder="1" applyAlignment="1">
      <alignment horizontal="center" wrapText="1"/>
    </xf>
    <xf numFmtId="168" fontId="24" fillId="0" borderId="8" xfId="1" applyNumberFormat="1" applyFont="1" applyBorder="1"/>
    <xf numFmtId="168" fontId="24" fillId="0" borderId="6" xfId="0" applyNumberFormat="1" applyFont="1" applyBorder="1"/>
    <xf numFmtId="168" fontId="24" fillId="0" borderId="8" xfId="0" applyNumberFormat="1" applyFont="1" applyBorder="1"/>
    <xf numFmtId="164" fontId="14" fillId="0" borderId="8" xfId="1" applyNumberFormat="1" applyFont="1" applyFill="1" applyBorder="1" applyAlignment="1" applyProtection="1">
      <alignment horizontal="left" indent="5"/>
    </xf>
    <xf numFmtId="168" fontId="24" fillId="0" borderId="11" xfId="0" applyNumberFormat="1" applyFont="1" applyBorder="1"/>
    <xf numFmtId="7" fontId="32" fillId="0" borderId="3" xfId="1" applyNumberFormat="1" applyFont="1" applyFill="1" applyBorder="1"/>
    <xf numFmtId="164" fontId="32" fillId="0" borderId="5" xfId="1" applyNumberFormat="1" applyFont="1" applyBorder="1"/>
    <xf numFmtId="0" fontId="52" fillId="0" borderId="10" xfId="0" applyFont="1" applyBorder="1" applyAlignment="1">
      <alignment horizontal="center"/>
    </xf>
    <xf numFmtId="165" fontId="35" fillId="0" borderId="29" xfId="2" applyNumberFormat="1" applyFont="1" applyFill="1" applyBorder="1" applyAlignment="1">
      <alignment horizontal="center" wrapText="1"/>
    </xf>
    <xf numFmtId="165" fontId="24" fillId="0" borderId="8" xfId="1" applyNumberFormat="1" applyFont="1" applyFill="1" applyBorder="1"/>
    <xf numFmtId="165" fontId="24" fillId="0" borderId="33" xfId="1" applyNumberFormat="1" applyFont="1" applyBorder="1"/>
    <xf numFmtId="164" fontId="33" fillId="0" borderId="29" xfId="2" applyNumberFormat="1" applyFont="1" applyFill="1" applyBorder="1" applyAlignment="1">
      <alignment horizontal="center" wrapText="1"/>
    </xf>
    <xf numFmtId="165" fontId="24" fillId="4" borderId="38" xfId="1" applyNumberFormat="1" applyFont="1" applyFill="1" applyBorder="1"/>
    <xf numFmtId="165" fontId="33" fillId="0" borderId="11" xfId="1" applyNumberFormat="1" applyFont="1" applyFill="1" applyBorder="1" applyAlignment="1">
      <alignment horizontal="center" wrapText="1"/>
    </xf>
    <xf numFmtId="5" fontId="33" fillId="0" borderId="6" xfId="1" applyNumberFormat="1" applyFont="1" applyFill="1" applyBorder="1"/>
    <xf numFmtId="165" fontId="33" fillId="0" borderId="11" xfId="2" applyNumberFormat="1" applyFont="1" applyFill="1" applyBorder="1" applyAlignment="1">
      <alignment horizontal="center" wrapText="1"/>
    </xf>
    <xf numFmtId="165" fontId="24" fillId="0" borderId="8" xfId="1" applyNumberFormat="1" applyFont="1" applyBorder="1" applyAlignment="1">
      <alignment horizontal="right"/>
    </xf>
    <xf numFmtId="0" fontId="33" fillId="0" borderId="12" xfId="0" applyFont="1" applyBorder="1" applyAlignment="1">
      <alignment wrapText="1"/>
    </xf>
    <xf numFmtId="3" fontId="24" fillId="0" borderId="27" xfId="1" applyNumberFormat="1" applyFont="1" applyBorder="1"/>
    <xf numFmtId="3" fontId="24" fillId="4" borderId="39" xfId="1" applyNumberFormat="1" applyFont="1" applyFill="1" applyBorder="1"/>
    <xf numFmtId="3" fontId="24" fillId="0" borderId="33" xfId="1" applyNumberFormat="1" applyFont="1" applyBorder="1"/>
    <xf numFmtId="3" fontId="24" fillId="4" borderId="40" xfId="1" applyNumberFormat="1" applyFont="1" applyFill="1" applyBorder="1"/>
    <xf numFmtId="3" fontId="24" fillId="0" borderId="26" xfId="1" applyNumberFormat="1" applyFont="1" applyBorder="1"/>
    <xf numFmtId="3" fontId="24" fillId="4" borderId="30" xfId="1" applyNumberFormat="1" applyFont="1" applyFill="1" applyBorder="1"/>
    <xf numFmtId="164" fontId="32" fillId="0" borderId="12" xfId="1" applyNumberFormat="1" applyFont="1" applyBorder="1" applyAlignment="1">
      <alignment horizontal="center" vertical="center" wrapText="1"/>
    </xf>
    <xf numFmtId="165" fontId="24" fillId="4" borderId="39" xfId="2" applyNumberFormat="1" applyFont="1" applyFill="1" applyBorder="1"/>
    <xf numFmtId="165" fontId="24" fillId="0" borderId="27" xfId="2" applyNumberFormat="1" applyFont="1" applyBorder="1"/>
    <xf numFmtId="165" fontId="24" fillId="0" borderId="27" xfId="1" applyNumberFormat="1" applyFont="1" applyBorder="1"/>
    <xf numFmtId="0" fontId="0" fillId="0" borderId="2" xfId="0" applyBorder="1"/>
    <xf numFmtId="3" fontId="32" fillId="0" borderId="12" xfId="1" applyNumberFormat="1" applyFont="1" applyBorder="1"/>
    <xf numFmtId="3" fontId="32" fillId="0" borderId="28" xfId="1" applyNumberFormat="1" applyFont="1" applyBorder="1"/>
    <xf numFmtId="165" fontId="32" fillId="0" borderId="28" xfId="1" applyNumberFormat="1" applyFont="1" applyBorder="1"/>
    <xf numFmtId="165" fontId="24" fillId="4" borderId="40" xfId="2" applyNumberFormat="1" applyFont="1" applyFill="1" applyBorder="1"/>
    <xf numFmtId="165" fontId="24" fillId="4" borderId="39" xfId="1" applyNumberFormat="1" applyFont="1" applyFill="1" applyBorder="1"/>
    <xf numFmtId="3" fontId="32" fillId="4" borderId="12" xfId="1" applyNumberFormat="1" applyFont="1" applyFill="1" applyBorder="1"/>
    <xf numFmtId="3" fontId="32" fillId="4" borderId="28" xfId="1" applyNumberFormat="1" applyFont="1" applyFill="1" applyBorder="1"/>
    <xf numFmtId="165" fontId="32" fillId="4" borderId="28" xfId="1" applyNumberFormat="1" applyFont="1" applyFill="1" applyBorder="1"/>
    <xf numFmtId="165" fontId="24" fillId="4" borderId="40" xfId="1" applyNumberFormat="1" applyFont="1" applyFill="1" applyBorder="1"/>
    <xf numFmtId="165" fontId="24" fillId="4" borderId="42" xfId="1" applyNumberFormat="1" applyFont="1" applyFill="1" applyBorder="1"/>
    <xf numFmtId="165" fontId="24" fillId="0" borderId="37" xfId="1" applyNumberFormat="1" applyFont="1" applyBorder="1"/>
    <xf numFmtId="165" fontId="32" fillId="4" borderId="3" xfId="1" applyNumberFormat="1" applyFont="1" applyFill="1" applyBorder="1"/>
    <xf numFmtId="165" fontId="32" fillId="0" borderId="3" xfId="1" applyNumberFormat="1" applyFont="1" applyBorder="1"/>
    <xf numFmtId="3" fontId="32" fillId="0" borderId="16" xfId="1" applyNumberFormat="1" applyFont="1" applyBorder="1"/>
    <xf numFmtId="3" fontId="32" fillId="0" borderId="41" xfId="1" applyNumberFormat="1" applyFont="1" applyBorder="1"/>
    <xf numFmtId="165" fontId="32" fillId="0" borderId="11" xfId="1" applyNumberFormat="1" applyFont="1" applyBorder="1"/>
    <xf numFmtId="164" fontId="24" fillId="4" borderId="26" xfId="1" applyNumberFormat="1" applyFont="1" applyFill="1" applyBorder="1" applyAlignment="1">
      <alignment horizontal="right"/>
    </xf>
    <xf numFmtId="164" fontId="24" fillId="0" borderId="26" xfId="1" applyNumberFormat="1" applyFont="1" applyFill="1" applyBorder="1" applyAlignment="1">
      <alignment horizontal="right"/>
    </xf>
    <xf numFmtId="165" fontId="24" fillId="4" borderId="26" xfId="1" applyNumberFormat="1" applyFont="1" applyFill="1" applyBorder="1" applyAlignment="1">
      <alignment horizontal="right"/>
    </xf>
    <xf numFmtId="165" fontId="24" fillId="0" borderId="26" xfId="1" applyNumberFormat="1" applyFont="1" applyFill="1" applyBorder="1" applyAlignment="1">
      <alignment horizontal="right"/>
    </xf>
    <xf numFmtId="0" fontId="35" fillId="0" borderId="12" xfId="0" applyFont="1" applyBorder="1" applyAlignment="1">
      <alignment horizontal="center" wrapText="1"/>
    </xf>
    <xf numFmtId="164" fontId="35" fillId="0" borderId="28" xfId="2" applyNumberFormat="1" applyFont="1" applyFill="1" applyBorder="1"/>
    <xf numFmtId="5" fontId="35" fillId="0" borderId="12" xfId="1" applyNumberFormat="1" applyFont="1" applyFill="1" applyBorder="1" applyAlignment="1">
      <alignment horizontal="right"/>
    </xf>
    <xf numFmtId="164" fontId="35" fillId="0" borderId="12" xfId="2" applyNumberFormat="1" applyFont="1" applyBorder="1" applyAlignment="1">
      <alignment horizontal="center" wrapText="1"/>
    </xf>
    <xf numFmtId="164" fontId="35" fillId="0" borderId="2" xfId="2" applyNumberFormat="1" applyFont="1" applyBorder="1" applyAlignment="1">
      <alignment horizontal="center" wrapText="1"/>
    </xf>
    <xf numFmtId="164" fontId="35" fillId="0" borderId="1" xfId="2" applyNumberFormat="1" applyFont="1" applyBorder="1" applyAlignment="1">
      <alignment horizontal="center" wrapText="1"/>
    </xf>
    <xf numFmtId="165" fontId="24" fillId="0" borderId="0" xfId="1" applyNumberFormat="1" applyFont="1" applyBorder="1" applyAlignment="1">
      <alignment horizontal="right"/>
    </xf>
    <xf numFmtId="165" fontId="24" fillId="0" borderId="0" xfId="0" applyNumberFormat="1" applyFont="1" applyFill="1" applyBorder="1"/>
    <xf numFmtId="165" fontId="24" fillId="0" borderId="8" xfId="0" applyNumberFormat="1" applyFont="1" applyFill="1" applyBorder="1"/>
    <xf numFmtId="1" fontId="24" fillId="0" borderId="0" xfId="0" applyNumberFormat="1" applyFont="1"/>
    <xf numFmtId="0" fontId="33" fillId="0" borderId="13" xfId="0" applyFont="1" applyBorder="1" applyAlignment="1">
      <alignment wrapText="1"/>
    </xf>
    <xf numFmtId="0" fontId="33" fillId="0" borderId="12" xfId="0" applyFont="1" applyBorder="1" applyAlignment="1">
      <alignment horizontal="center" wrapText="1"/>
    </xf>
    <xf numFmtId="3" fontId="32" fillId="0" borderId="43" xfId="1" applyNumberFormat="1" applyFont="1" applyBorder="1"/>
    <xf numFmtId="0" fontId="0" fillId="0" borderId="12" xfId="0" applyBorder="1"/>
    <xf numFmtId="0" fontId="21" fillId="0" borderId="0" xfId="0" applyFont="1" applyAlignment="1">
      <alignment wrapText="1"/>
    </xf>
    <xf numFmtId="0" fontId="3" fillId="0" borderId="0" xfId="0" applyFont="1" applyAlignment="1">
      <alignment wrapText="1"/>
    </xf>
    <xf numFmtId="0" fontId="32" fillId="0" borderId="12" xfId="0" applyFont="1" applyBorder="1" applyAlignment="1">
      <alignment wrapText="1"/>
    </xf>
    <xf numFmtId="164" fontId="32" fillId="0" borderId="12" xfId="1" applyNumberFormat="1" applyFont="1" applyBorder="1" applyAlignment="1">
      <alignment wrapText="1"/>
    </xf>
    <xf numFmtId="0" fontId="14" fillId="0" borderId="0" xfId="0" applyFont="1" applyAlignment="1">
      <alignment horizontal="left" vertical="top" wrapText="1"/>
    </xf>
    <xf numFmtId="0" fontId="24" fillId="0" borderId="13" xfId="0" applyFont="1" applyBorder="1"/>
    <xf numFmtId="165" fontId="24" fillId="0" borderId="5" xfId="2" applyNumberFormat="1" applyFont="1" applyBorder="1"/>
    <xf numFmtId="0" fontId="24" fillId="0" borderId="15" xfId="0" applyFont="1" applyBorder="1"/>
    <xf numFmtId="165" fontId="24" fillId="0" borderId="0" xfId="2" applyNumberFormat="1" applyFont="1" applyBorder="1"/>
    <xf numFmtId="3" fontId="32" fillId="0" borderId="12" xfId="1" applyNumberFormat="1" applyFont="1" applyFill="1" applyBorder="1"/>
    <xf numFmtId="0" fontId="24" fillId="0" borderId="0" xfId="0" applyFont="1" applyFill="1" applyBorder="1" applyAlignment="1">
      <alignment horizontal="left" vertical="top" wrapText="1"/>
    </xf>
    <xf numFmtId="0" fontId="51" fillId="0" borderId="15" xfId="0" applyFont="1" applyFill="1" applyBorder="1"/>
    <xf numFmtId="0" fontId="51" fillId="0" borderId="7" xfId="0" applyFont="1" applyFill="1" applyBorder="1"/>
    <xf numFmtId="0" fontId="51" fillId="0" borderId="0" xfId="0" applyFont="1" applyFill="1" applyBorder="1"/>
    <xf numFmtId="3" fontId="53" fillId="0" borderId="0" xfId="1" applyNumberFormat="1" applyFont="1" applyBorder="1"/>
    <xf numFmtId="165" fontId="53" fillId="0" borderId="0" xfId="1" applyNumberFormat="1" applyFont="1" applyBorder="1"/>
    <xf numFmtId="3" fontId="53" fillId="0" borderId="5" xfId="1" applyNumberFormat="1" applyFont="1" applyBorder="1"/>
    <xf numFmtId="165" fontId="53" fillId="0" borderId="5" xfId="1" applyNumberFormat="1" applyFont="1" applyBorder="1"/>
    <xf numFmtId="0" fontId="51" fillId="0" borderId="0" xfId="0" applyFont="1" applyBorder="1"/>
    <xf numFmtId="165" fontId="24" fillId="4" borderId="42" xfId="2" applyNumberFormat="1" applyFont="1" applyFill="1" applyBorder="1"/>
    <xf numFmtId="165" fontId="24" fillId="0" borderId="37" xfId="2" applyNumberFormat="1" applyFont="1" applyBorder="1"/>
    <xf numFmtId="165" fontId="24" fillId="4" borderId="44" xfId="1" applyNumberFormat="1" applyFont="1" applyFill="1" applyBorder="1"/>
    <xf numFmtId="165" fontId="24" fillId="0" borderId="45" xfId="1" applyNumberFormat="1" applyFont="1" applyBorder="1"/>
    <xf numFmtId="0" fontId="7" fillId="0" borderId="12" xfId="0" applyFont="1" applyBorder="1" applyAlignment="1">
      <alignment horizontal="center"/>
    </xf>
    <xf numFmtId="0" fontId="32" fillId="0" borderId="21" xfId="0" applyFont="1" applyFill="1" applyBorder="1" applyAlignment="1">
      <alignment horizontal="center" wrapText="1"/>
    </xf>
    <xf numFmtId="164" fontId="24" fillId="4" borderId="39" xfId="1" applyNumberFormat="1" applyFont="1" applyFill="1" applyBorder="1"/>
    <xf numFmtId="164" fontId="24" fillId="0" borderId="27" xfId="1" applyNumberFormat="1" applyFont="1" applyBorder="1"/>
    <xf numFmtId="164" fontId="32" fillId="0" borderId="28" xfId="1" applyNumberFormat="1" applyFont="1" applyBorder="1"/>
    <xf numFmtId="3" fontId="47" fillId="0" borderId="0" xfId="0" applyNumberFormat="1" applyFont="1" applyAlignment="1">
      <alignment vertical="center"/>
    </xf>
    <xf numFmtId="3" fontId="0" fillId="0" borderId="0" xfId="0" applyNumberFormat="1" applyFont="1"/>
    <xf numFmtId="165" fontId="0" fillId="0" borderId="0" xfId="0" applyNumberFormat="1" applyFont="1"/>
    <xf numFmtId="165" fontId="47" fillId="0" borderId="0" xfId="0" applyNumberFormat="1" applyFont="1" applyAlignment="1">
      <alignment vertical="center"/>
    </xf>
    <xf numFmtId="3" fontId="32" fillId="0" borderId="28" xfId="1" applyNumberFormat="1" applyFont="1" applyFill="1" applyBorder="1"/>
    <xf numFmtId="165" fontId="24" fillId="0" borderId="44" xfId="1" applyNumberFormat="1" applyFont="1" applyFill="1" applyBorder="1"/>
    <xf numFmtId="37" fontId="51" fillId="0" borderId="0" xfId="1" applyNumberFormat="1" applyFont="1" applyFill="1" applyBorder="1" applyAlignment="1" applyProtection="1"/>
    <xf numFmtId="37" fontId="51" fillId="0" borderId="10" xfId="0" applyNumberFormat="1" applyFont="1" applyFill="1" applyBorder="1" applyAlignment="1" applyProtection="1"/>
    <xf numFmtId="165" fontId="32" fillId="2" borderId="28" xfId="2" applyNumberFormat="1" applyFont="1" applyFill="1" applyBorder="1"/>
    <xf numFmtId="0" fontId="26" fillId="0" borderId="0" xfId="6" applyFont="1" applyAlignment="1">
      <alignment horizontal="center"/>
    </xf>
    <xf numFmtId="0" fontId="55" fillId="0" borderId="0" xfId="18" applyAlignment="1">
      <alignment wrapText="1"/>
    </xf>
    <xf numFmtId="0" fontId="32" fillId="0" borderId="3" xfId="0" applyFont="1" applyFill="1" applyBorder="1" applyAlignment="1">
      <alignment horizontal="center"/>
    </xf>
    <xf numFmtId="49" fontId="33" fillId="0" borderId="20" xfId="0" applyNumberFormat="1" applyFont="1" applyFill="1" applyBorder="1" applyAlignment="1">
      <alignment horizontal="center" wrapText="1"/>
    </xf>
    <xf numFmtId="3" fontId="32" fillId="4" borderId="36" xfId="1" applyNumberFormat="1" applyFont="1" applyFill="1" applyBorder="1"/>
    <xf numFmtId="0" fontId="14" fillId="0" borderId="0" xfId="0" applyFont="1" applyAlignment="1">
      <alignment horizontal="left" vertical="top" wrapText="1"/>
    </xf>
    <xf numFmtId="0" fontId="32" fillId="0" borderId="1" xfId="0" applyFont="1" applyFill="1" applyBorder="1" applyAlignment="1">
      <alignment horizontal="center"/>
    </xf>
    <xf numFmtId="0" fontId="32" fillId="0" borderId="3" xfId="0" applyFont="1" applyFill="1" applyBorder="1" applyAlignment="1">
      <alignment horizontal="center"/>
    </xf>
    <xf numFmtId="164" fontId="32" fillId="0" borderId="21" xfId="1" applyNumberFormat="1" applyFont="1" applyFill="1" applyBorder="1" applyAlignment="1">
      <alignment horizontal="center" wrapText="1"/>
    </xf>
    <xf numFmtId="0" fontId="52" fillId="0" borderId="0" xfId="0" applyFont="1" applyFill="1" applyAlignment="1" applyProtection="1"/>
    <xf numFmtId="0" fontId="53" fillId="0" borderId="10" xfId="0" applyFont="1" applyFill="1" applyBorder="1" applyAlignment="1">
      <alignment horizontal="center" vertical="center" wrapText="1"/>
    </xf>
    <xf numFmtId="0" fontId="51" fillId="0" borderId="15" xfId="0" applyFont="1" applyBorder="1"/>
    <xf numFmtId="164" fontId="51" fillId="0" borderId="7" xfId="1" applyNumberFormat="1" applyFont="1" applyBorder="1"/>
    <xf numFmtId="165" fontId="51" fillId="0" borderId="0" xfId="2" applyNumberFormat="1" applyFont="1" applyBorder="1"/>
    <xf numFmtId="165" fontId="51" fillId="0" borderId="8" xfId="2" applyNumberFormat="1" applyFont="1" applyBorder="1"/>
    <xf numFmtId="165" fontId="14" fillId="0" borderId="0" xfId="0" applyNumberFormat="1" applyFont="1"/>
    <xf numFmtId="0" fontId="0" fillId="0" borderId="7" xfId="0" applyBorder="1"/>
    <xf numFmtId="9" fontId="3" fillId="0" borderId="0" xfId="3" applyFont="1" applyAlignment="1">
      <alignment wrapText="1"/>
    </xf>
    <xf numFmtId="0" fontId="14" fillId="3" borderId="10" xfId="0" applyFont="1" applyFill="1" applyBorder="1" applyAlignment="1">
      <alignment horizontal="center"/>
    </xf>
    <xf numFmtId="0" fontId="24" fillId="0" borderId="16" xfId="0" applyFont="1" applyBorder="1" applyAlignment="1">
      <alignment horizontal="left" vertical="center" wrapText="1"/>
    </xf>
    <xf numFmtId="168" fontId="32" fillId="0" borderId="5" xfId="1" applyNumberFormat="1" applyFont="1" applyBorder="1"/>
    <xf numFmtId="168" fontId="32" fillId="0" borderId="6" xfId="1" applyNumberFormat="1" applyFont="1" applyBorder="1"/>
    <xf numFmtId="168" fontId="52" fillId="0" borderId="8" xfId="2" applyNumberFormat="1" applyFont="1" applyFill="1" applyBorder="1" applyAlignment="1">
      <alignment horizontal="right" wrapText="1"/>
    </xf>
    <xf numFmtId="0" fontId="32" fillId="0" borderId="3" xfId="0" applyFont="1" applyFill="1" applyBorder="1" applyAlignment="1">
      <alignment horizontal="center"/>
    </xf>
    <xf numFmtId="0" fontId="24" fillId="0" borderId="13" xfId="0" applyFont="1" applyBorder="1" applyAlignment="1">
      <alignment vertical="center"/>
    </xf>
    <xf numFmtId="0" fontId="24" fillId="2" borderId="15" xfId="0" applyFont="1" applyFill="1" applyBorder="1" applyAlignment="1">
      <alignment vertical="center"/>
    </xf>
    <xf numFmtId="0" fontId="24" fillId="0" borderId="16" xfId="0" applyFont="1" applyBorder="1" applyAlignment="1">
      <alignment vertical="center" wrapText="1"/>
    </xf>
    <xf numFmtId="0" fontId="24" fillId="2" borderId="13" xfId="0" applyFont="1" applyFill="1" applyBorder="1" applyAlignment="1">
      <alignment vertical="center"/>
    </xf>
    <xf numFmtId="164" fontId="51" fillId="0" borderId="0" xfId="1" applyNumberFormat="1" applyFont="1"/>
    <xf numFmtId="168" fontId="24" fillId="0" borderId="0" xfId="0" applyNumberFormat="1" applyFont="1" applyFill="1" applyBorder="1"/>
    <xf numFmtId="0" fontId="24" fillId="0" borderId="0" xfId="0" applyFont="1" applyBorder="1" applyAlignment="1">
      <alignment horizontal="left" vertical="top" wrapText="1"/>
    </xf>
    <xf numFmtId="0" fontId="0" fillId="0" borderId="0" xfId="0" applyAlignment="1">
      <alignment wrapText="1"/>
    </xf>
    <xf numFmtId="0" fontId="14" fillId="0" borderId="0" xfId="0" applyFont="1" applyBorder="1" applyAlignment="1">
      <alignment horizontal="left" wrapText="1"/>
    </xf>
    <xf numFmtId="0" fontId="24" fillId="0" borderId="24" xfId="0" applyFont="1" applyBorder="1" applyAlignment="1">
      <alignment horizontal="center" wrapText="1"/>
    </xf>
    <xf numFmtId="0" fontId="24" fillId="0" borderId="23" xfId="0" applyFont="1" applyBorder="1" applyAlignment="1">
      <alignment horizontal="center" wrapText="1"/>
    </xf>
    <xf numFmtId="0" fontId="51" fillId="0" borderId="23" xfId="0" applyFont="1" applyBorder="1" applyAlignment="1">
      <alignment horizontal="center" wrapText="1"/>
    </xf>
    <xf numFmtId="3" fontId="32" fillId="0" borderId="36" xfId="1" applyNumberFormat="1" applyFont="1" applyFill="1" applyBorder="1"/>
    <xf numFmtId="3" fontId="32" fillId="2" borderId="2" xfId="1" applyNumberFormat="1" applyFont="1" applyFill="1" applyBorder="1"/>
    <xf numFmtId="164" fontId="32" fillId="2" borderId="43" xfId="1" applyNumberFormat="1" applyFont="1" applyFill="1" applyBorder="1"/>
    <xf numFmtId="165" fontId="32" fillId="0" borderId="39" xfId="1" applyNumberFormat="1" applyFont="1" applyBorder="1"/>
    <xf numFmtId="3" fontId="24" fillId="4" borderId="12" xfId="1" applyNumberFormat="1" applyFont="1" applyFill="1" applyBorder="1"/>
    <xf numFmtId="3" fontId="24" fillId="4" borderId="28" xfId="1" applyNumberFormat="1" applyFont="1" applyFill="1" applyBorder="1"/>
    <xf numFmtId="165" fontId="24" fillId="4" borderId="28" xfId="1" applyNumberFormat="1" applyFont="1" applyFill="1" applyBorder="1"/>
    <xf numFmtId="165" fontId="24" fillId="4" borderId="3" xfId="1" applyNumberFormat="1" applyFont="1" applyFill="1" applyBorder="1"/>
    <xf numFmtId="0" fontId="24" fillId="0" borderId="24" xfId="0" applyFont="1" applyFill="1" applyBorder="1" applyAlignment="1">
      <alignment horizontal="center" wrapText="1"/>
    </xf>
    <xf numFmtId="0" fontId="24" fillId="0" borderId="23" xfId="0" applyFont="1" applyFill="1" applyBorder="1" applyAlignment="1">
      <alignment horizontal="center" wrapText="1"/>
    </xf>
    <xf numFmtId="0" fontId="24" fillId="0" borderId="10" xfId="0" applyFont="1" applyFill="1" applyBorder="1" applyAlignment="1">
      <alignment horizontal="center" wrapText="1"/>
    </xf>
    <xf numFmtId="0" fontId="24" fillId="0" borderId="11" xfId="0" applyFont="1" applyFill="1" applyBorder="1" applyAlignment="1">
      <alignment horizontal="center" wrapText="1"/>
    </xf>
    <xf numFmtId="164" fontId="32" fillId="0" borderId="12" xfId="1" applyNumberFormat="1" applyFont="1" applyBorder="1" applyAlignment="1">
      <alignment horizontal="center" wrapText="1"/>
    </xf>
    <xf numFmtId="0" fontId="32" fillId="0" borderId="12" xfId="0" applyFont="1" applyBorder="1" applyAlignment="1">
      <alignment horizontal="center" wrapText="1"/>
    </xf>
    <xf numFmtId="0" fontId="33" fillId="0" borderId="13" xfId="0" applyFont="1" applyBorder="1" applyAlignment="1">
      <alignment horizontal="center" wrapText="1"/>
    </xf>
    <xf numFmtId="164" fontId="24" fillId="0" borderId="3" xfId="1" applyNumberFormat="1" applyFont="1" applyBorder="1" applyAlignment="1">
      <alignment horizontal="center" wrapText="1"/>
    </xf>
    <xf numFmtId="0" fontId="35" fillId="0" borderId="23" xfId="1" applyNumberFormat="1" applyFont="1" applyFill="1" applyBorder="1" applyAlignment="1">
      <alignment horizontal="center"/>
    </xf>
    <xf numFmtId="0" fontId="35" fillId="0" borderId="23" xfId="0" applyNumberFormat="1" applyFont="1" applyFill="1" applyBorder="1" applyAlignment="1">
      <alignment horizontal="center"/>
    </xf>
    <xf numFmtId="10" fontId="35" fillId="0" borderId="22" xfId="3" applyNumberFormat="1" applyFont="1" applyFill="1" applyBorder="1" applyAlignment="1">
      <alignment horizontal="center"/>
    </xf>
    <xf numFmtId="0" fontId="35" fillId="0" borderId="23" xfId="1" applyNumberFormat="1" applyFont="1" applyFill="1" applyBorder="1" applyAlignment="1">
      <alignment horizontal="center" wrapText="1"/>
    </xf>
    <xf numFmtId="0" fontId="32" fillId="0" borderId="1" xfId="0" applyFont="1" applyFill="1" applyBorder="1" applyAlignment="1">
      <alignment horizontal="center"/>
    </xf>
    <xf numFmtId="164" fontId="32" fillId="0" borderId="21" xfId="1" applyNumberFormat="1" applyFont="1" applyFill="1" applyBorder="1" applyAlignment="1">
      <alignment horizontal="center" wrapText="1"/>
    </xf>
    <xf numFmtId="0" fontId="51" fillId="0" borderId="15" xfId="0" applyFont="1" applyBorder="1" applyAlignment="1">
      <alignment horizontal="left"/>
    </xf>
    <xf numFmtId="5" fontId="51" fillId="0" borderId="0" xfId="1" applyNumberFormat="1" applyFont="1"/>
    <xf numFmtId="5" fontId="51" fillId="0" borderId="0" xfId="0" applyNumberFormat="1" applyFont="1"/>
    <xf numFmtId="7" fontId="51" fillId="0" borderId="8" xfId="0" applyNumberFormat="1" applyFont="1" applyBorder="1"/>
    <xf numFmtId="165" fontId="51" fillId="0" borderId="0" xfId="1" applyNumberFormat="1" applyFont="1"/>
    <xf numFmtId="168" fontId="51" fillId="0" borderId="0" xfId="1" applyNumberFormat="1" applyFont="1"/>
    <xf numFmtId="165" fontId="32" fillId="0" borderId="43" xfId="1" applyNumberFormat="1" applyFont="1" applyBorder="1"/>
    <xf numFmtId="3" fontId="52" fillId="0" borderId="0" xfId="0" applyNumberFormat="1" applyFont="1" applyFill="1" applyAlignment="1" applyProtection="1">
      <alignment horizontal="right" vertical="top" wrapText="1"/>
    </xf>
    <xf numFmtId="49" fontId="32" fillId="0" borderId="20" xfId="0" applyNumberFormat="1" applyFont="1" applyBorder="1" applyAlignment="1">
      <alignment horizontal="center" wrapText="1"/>
    </xf>
    <xf numFmtId="0" fontId="0" fillId="0" borderId="5" xfId="0" applyBorder="1"/>
    <xf numFmtId="37" fontId="14" fillId="4" borderId="47" xfId="0" applyNumberFormat="1" applyFont="1" applyFill="1" applyBorder="1"/>
    <xf numFmtId="49" fontId="24" fillId="4" borderId="46" xfId="0" applyNumberFormat="1" applyFont="1" applyFill="1" applyBorder="1" applyAlignment="1">
      <alignment wrapText="1"/>
    </xf>
    <xf numFmtId="49" fontId="24" fillId="0" borderId="48" xfId="0" applyNumberFormat="1" applyFont="1" applyBorder="1" applyAlignment="1">
      <alignment wrapText="1"/>
    </xf>
    <xf numFmtId="39" fontId="14" fillId="0" borderId="49" xfId="0" applyNumberFormat="1" applyFont="1" applyBorder="1"/>
    <xf numFmtId="49" fontId="32" fillId="0" borderId="12" xfId="0" applyNumberFormat="1" applyFont="1" applyBorder="1" applyAlignment="1">
      <alignment horizontal="center" wrapText="1"/>
    </xf>
    <xf numFmtId="39" fontId="14" fillId="4" borderId="33" xfId="0" applyNumberFormat="1" applyFont="1" applyFill="1" applyBorder="1"/>
    <xf numFmtId="39" fontId="14" fillId="4" borderId="52" xfId="0" applyNumberFormat="1" applyFont="1" applyFill="1" applyBorder="1"/>
    <xf numFmtId="37" fontId="14" fillId="4" borderId="50" xfId="0" applyNumberFormat="1" applyFont="1" applyFill="1" applyBorder="1"/>
    <xf numFmtId="37" fontId="14" fillId="4" borderId="27" xfId="0" applyNumberFormat="1" applyFont="1" applyFill="1" applyBorder="1"/>
    <xf numFmtId="39" fontId="14" fillId="4" borderId="38" xfId="0" applyNumberFormat="1" applyFont="1" applyFill="1" applyBorder="1"/>
    <xf numFmtId="37" fontId="14" fillId="0" borderId="51" xfId="0" applyNumberFormat="1" applyFont="1" applyBorder="1"/>
    <xf numFmtId="39" fontId="14" fillId="0" borderId="53" xfId="0" applyNumberFormat="1" applyFont="1" applyBorder="1"/>
    <xf numFmtId="37" fontId="14" fillId="0" borderId="54" xfId="0" applyNumberFormat="1" applyFont="1" applyBorder="1"/>
    <xf numFmtId="37" fontId="14" fillId="4" borderId="46" xfId="0" applyNumberFormat="1" applyFont="1" applyFill="1" applyBorder="1"/>
    <xf numFmtId="37" fontId="14" fillId="4" borderId="26" xfId="0" applyNumberFormat="1" applyFont="1" applyFill="1" applyBorder="1"/>
    <xf numFmtId="37" fontId="14" fillId="0" borderId="48" xfId="0" applyNumberFormat="1" applyFont="1" applyBorder="1"/>
    <xf numFmtId="168" fontId="32" fillId="0" borderId="3" xfId="2" applyNumberFormat="1" applyFont="1" applyBorder="1"/>
    <xf numFmtId="3" fontId="24" fillId="0" borderId="55" xfId="1" applyNumberFormat="1" applyFont="1" applyBorder="1"/>
    <xf numFmtId="3" fontId="24" fillId="0" borderId="56" xfId="1" applyNumberFormat="1" applyFont="1" applyBorder="1"/>
    <xf numFmtId="164" fontId="24" fillId="0" borderId="56" xfId="1" applyNumberFormat="1" applyFont="1" applyBorder="1"/>
    <xf numFmtId="165" fontId="24" fillId="0" borderId="56" xfId="2" applyNumberFormat="1" applyFont="1" applyBorder="1"/>
    <xf numFmtId="165" fontId="24" fillId="0" borderId="57" xfId="2" applyNumberFormat="1" applyFont="1" applyBorder="1"/>
    <xf numFmtId="3" fontId="24" fillId="4" borderId="46" xfId="1" applyNumberFormat="1" applyFont="1" applyFill="1" applyBorder="1"/>
    <xf numFmtId="3" fontId="24" fillId="4" borderId="58" xfId="1" applyNumberFormat="1" applyFont="1" applyFill="1" applyBorder="1"/>
    <xf numFmtId="164" fontId="24" fillId="4" borderId="58" xfId="1" applyNumberFormat="1" applyFont="1" applyFill="1" applyBorder="1"/>
    <xf numFmtId="165" fontId="24" fillId="4" borderId="58" xfId="2" applyNumberFormat="1" applyFont="1" applyFill="1" applyBorder="1"/>
    <xf numFmtId="165" fontId="24" fillId="4" borderId="59" xfId="2" applyNumberFormat="1" applyFont="1" applyFill="1" applyBorder="1"/>
    <xf numFmtId="165" fontId="32" fillId="0" borderId="28" xfId="2" applyNumberFormat="1" applyFont="1" applyBorder="1"/>
    <xf numFmtId="165" fontId="32" fillId="4" borderId="28" xfId="2" applyNumberFormat="1" applyFont="1" applyFill="1" applyBorder="1"/>
    <xf numFmtId="165" fontId="32" fillId="4" borderId="3" xfId="2" applyNumberFormat="1" applyFont="1" applyFill="1" applyBorder="1"/>
    <xf numFmtId="164" fontId="32" fillId="2" borderId="28" xfId="1" applyNumberFormat="1" applyFont="1" applyFill="1" applyBorder="1"/>
    <xf numFmtId="165" fontId="32" fillId="2" borderId="36" xfId="2" applyNumberFormat="1" applyFont="1" applyFill="1" applyBorder="1"/>
    <xf numFmtId="0" fontId="44" fillId="5" borderId="7" xfId="17" applyFont="1" applyFill="1" applyBorder="1" applyAlignment="1">
      <alignment horizontal="center"/>
    </xf>
    <xf numFmtId="0" fontId="44" fillId="5" borderId="0" xfId="17" applyFont="1" applyFill="1" applyBorder="1" applyAlignment="1">
      <alignment horizontal="center"/>
    </xf>
    <xf numFmtId="0" fontId="44" fillId="5" borderId="8" xfId="17" applyFont="1" applyFill="1" applyBorder="1" applyAlignment="1">
      <alignment horizontal="center"/>
    </xf>
    <xf numFmtId="170" fontId="17" fillId="5" borderId="7" xfId="17" applyNumberFormat="1" applyFont="1" applyFill="1" applyBorder="1" applyAlignment="1">
      <alignment horizontal="center"/>
    </xf>
    <xf numFmtId="170" fontId="17" fillId="5" borderId="0" xfId="17" applyNumberFormat="1" applyFont="1" applyFill="1" applyBorder="1" applyAlignment="1">
      <alignment horizontal="center"/>
    </xf>
    <xf numFmtId="170" fontId="17" fillId="5" borderId="8" xfId="17" applyNumberFormat="1" applyFont="1" applyFill="1" applyBorder="1" applyAlignment="1">
      <alignment horizontal="center"/>
    </xf>
    <xf numFmtId="0" fontId="15" fillId="5" borderId="7" xfId="17" applyFont="1" applyFill="1" applyBorder="1" applyAlignment="1">
      <alignment horizontal="center"/>
    </xf>
    <xf numFmtId="0" fontId="15" fillId="5" borderId="0" xfId="17" applyFont="1" applyFill="1" applyBorder="1" applyAlignment="1">
      <alignment horizontal="center"/>
    </xf>
    <xf numFmtId="0" fontId="15" fillId="5" borderId="8" xfId="17" applyFont="1" applyFill="1" applyBorder="1" applyAlignment="1">
      <alignment horizontal="center"/>
    </xf>
    <xf numFmtId="0" fontId="19" fillId="3" borderId="7" xfId="17" applyFont="1" applyFill="1" applyBorder="1" applyAlignment="1">
      <alignment horizontal="center"/>
    </xf>
    <xf numFmtId="0" fontId="19" fillId="3" borderId="0" xfId="17" applyFont="1" applyFill="1" applyBorder="1" applyAlignment="1">
      <alignment horizontal="center"/>
    </xf>
    <xf numFmtId="0" fontId="19" fillId="3" borderId="8" xfId="17" applyFont="1" applyFill="1" applyBorder="1" applyAlignment="1">
      <alignment horizontal="center"/>
    </xf>
    <xf numFmtId="15" fontId="19" fillId="3" borderId="7" xfId="17" applyNumberFormat="1" applyFont="1" applyFill="1" applyBorder="1" applyAlignment="1">
      <alignment horizontal="center"/>
    </xf>
    <xf numFmtId="15" fontId="19" fillId="3" borderId="0" xfId="17" applyNumberFormat="1" applyFont="1" applyFill="1" applyBorder="1" applyAlignment="1">
      <alignment horizontal="center"/>
    </xf>
    <xf numFmtId="15" fontId="19" fillId="3" borderId="8" xfId="17" applyNumberFormat="1" applyFont="1" applyFill="1" applyBorder="1" applyAlignment="1">
      <alignment horizontal="center"/>
    </xf>
    <xf numFmtId="0" fontId="15" fillId="3" borderId="4" xfId="17" applyFont="1" applyFill="1" applyBorder="1" applyAlignment="1">
      <alignment horizontal="center"/>
    </xf>
    <xf numFmtId="0" fontId="15" fillId="3" borderId="5" xfId="17" applyFont="1" applyFill="1" applyBorder="1" applyAlignment="1">
      <alignment horizontal="center"/>
    </xf>
    <xf numFmtId="0" fontId="15" fillId="3" borderId="6" xfId="17" applyFont="1" applyFill="1" applyBorder="1" applyAlignment="1">
      <alignment horizontal="center"/>
    </xf>
    <xf numFmtId="0" fontId="15" fillId="3" borderId="7" xfId="17" applyFont="1" applyFill="1" applyBorder="1" applyAlignment="1">
      <alignment horizontal="center"/>
    </xf>
    <xf numFmtId="0" fontId="15" fillId="3" borderId="0" xfId="17" applyFont="1" applyFill="1" applyBorder="1" applyAlignment="1">
      <alignment horizontal="center"/>
    </xf>
    <xf numFmtId="0" fontId="15" fillId="3" borderId="8" xfId="17" applyFont="1" applyFill="1" applyBorder="1" applyAlignment="1">
      <alignment horizontal="center"/>
    </xf>
    <xf numFmtId="0" fontId="26" fillId="0" borderId="0" xfId="6" applyFont="1" applyAlignment="1">
      <alignment horizontal="center"/>
    </xf>
    <xf numFmtId="0" fontId="28" fillId="0" borderId="0" xfId="6" applyFont="1" applyAlignment="1">
      <alignment horizontal="center"/>
    </xf>
    <xf numFmtId="0" fontId="32" fillId="0" borderId="4"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14" fillId="0" borderId="0" xfId="0" applyFont="1" applyBorder="1" applyAlignment="1">
      <alignment horizontal="left" wrapText="1"/>
    </xf>
    <xf numFmtId="0" fontId="14" fillId="0" borderId="0" xfId="0" applyFont="1" applyAlignment="1"/>
    <xf numFmtId="0" fontId="32" fillId="0" borderId="13" xfId="0" applyFont="1" applyFill="1" applyBorder="1" applyAlignment="1">
      <alignment horizontal="center" vertical="center" wrapText="1"/>
    </xf>
    <xf numFmtId="0" fontId="32" fillId="0" borderId="15" xfId="0" applyFont="1" applyFill="1" applyBorder="1" applyAlignment="1">
      <alignment horizontal="center" vertical="center" wrapText="1"/>
    </xf>
    <xf numFmtId="0" fontId="32" fillId="0" borderId="16" xfId="0" applyFont="1" applyFill="1" applyBorder="1" applyAlignment="1">
      <alignment horizontal="center" vertical="center" wrapText="1"/>
    </xf>
    <xf numFmtId="0" fontId="32" fillId="0" borderId="1" xfId="0" applyFont="1" applyFill="1" applyBorder="1" applyAlignment="1">
      <alignment horizontal="center" wrapText="1"/>
    </xf>
    <xf numFmtId="0" fontId="32" fillId="0" borderId="2" xfId="0" applyFont="1" applyFill="1" applyBorder="1" applyAlignment="1">
      <alignment horizontal="center" wrapText="1"/>
    </xf>
    <xf numFmtId="0" fontId="32" fillId="0" borderId="3" xfId="0" applyFont="1" applyFill="1" applyBorder="1" applyAlignment="1">
      <alignment horizontal="center" wrapText="1"/>
    </xf>
    <xf numFmtId="0" fontId="14" fillId="0" borderId="0" xfId="0" applyFont="1" applyAlignment="1">
      <alignment horizontal="left" vertical="top" wrapText="1"/>
    </xf>
    <xf numFmtId="0" fontId="25" fillId="0" borderId="0" xfId="0" applyFont="1" applyAlignment="1">
      <alignment horizontal="left" wrapText="1"/>
    </xf>
    <xf numFmtId="0" fontId="26" fillId="0" borderId="0" xfId="0" applyFont="1" applyAlignment="1">
      <alignment horizontal="left" wrapText="1"/>
    </xf>
    <xf numFmtId="0" fontId="32" fillId="0" borderId="1" xfId="0" applyFont="1" applyFill="1" applyBorder="1" applyAlignment="1">
      <alignment horizontal="center"/>
    </xf>
    <xf numFmtId="0" fontId="32" fillId="0" borderId="2" xfId="0" applyFont="1" applyFill="1" applyBorder="1" applyAlignment="1">
      <alignment horizontal="center"/>
    </xf>
    <xf numFmtId="0" fontId="32" fillId="0" borderId="3" xfId="0" applyFont="1" applyFill="1" applyBorder="1" applyAlignment="1">
      <alignment horizontal="center"/>
    </xf>
    <xf numFmtId="0" fontId="24" fillId="0" borderId="0" xfId="0" applyFont="1" applyAlignment="1">
      <alignment horizontal="left" wrapText="1"/>
    </xf>
    <xf numFmtId="0" fontId="14" fillId="0" borderId="0" xfId="0" applyFont="1" applyAlignment="1">
      <alignment horizontal="left" wrapText="1"/>
    </xf>
    <xf numFmtId="0" fontId="39" fillId="0" borderId="17" xfId="5" applyFont="1" applyFill="1" applyBorder="1" applyAlignment="1">
      <alignment horizontal="center" wrapText="1"/>
    </xf>
    <xf numFmtId="0" fontId="39" fillId="0" borderId="18" xfId="5" applyFont="1" applyFill="1" applyBorder="1" applyAlignment="1">
      <alignment horizontal="center" wrapText="1"/>
    </xf>
    <xf numFmtId="0" fontId="39" fillId="0" borderId="19" xfId="5" applyFont="1" applyFill="1" applyBorder="1" applyAlignment="1">
      <alignment horizontal="center" wrapText="1"/>
    </xf>
    <xf numFmtId="0" fontId="7" fillId="0" borderId="0" xfId="0" applyFont="1" applyBorder="1" applyAlignment="1">
      <alignment horizontal="center"/>
    </xf>
    <xf numFmtId="0" fontId="25" fillId="0" borderId="0" xfId="0" applyFont="1" applyBorder="1" applyAlignment="1">
      <alignment horizontal="left" wrapText="1"/>
    </xf>
    <xf numFmtId="0" fontId="24" fillId="0" borderId="0" xfId="0" applyFont="1" applyBorder="1" applyAlignment="1">
      <alignment horizontal="left" wrapText="1"/>
    </xf>
    <xf numFmtId="0" fontId="24" fillId="0" borderId="0" xfId="0" applyFont="1" applyBorder="1" applyAlignment="1">
      <alignment horizontal="left" vertical="top" wrapText="1"/>
    </xf>
    <xf numFmtId="164" fontId="32" fillId="0" borderId="6" xfId="1" applyNumberFormat="1" applyFont="1" applyBorder="1" applyAlignment="1">
      <alignment horizontal="center" vertical="center"/>
    </xf>
    <xf numFmtId="164" fontId="32" fillId="0" borderId="8" xfId="1" applyNumberFormat="1" applyFont="1" applyBorder="1" applyAlignment="1">
      <alignment horizontal="center" vertical="center"/>
    </xf>
    <xf numFmtId="164" fontId="32" fillId="0" borderId="11" xfId="1" applyNumberFormat="1" applyFont="1" applyBorder="1" applyAlignment="1">
      <alignment horizontal="center" vertical="center"/>
    </xf>
    <xf numFmtId="164" fontId="32" fillId="0" borderId="0" xfId="1" applyNumberFormat="1" applyFont="1" applyBorder="1" applyAlignment="1">
      <alignment horizontal="center" vertical="center" wrapText="1"/>
    </xf>
    <xf numFmtId="164" fontId="32" fillId="0" borderId="10" xfId="1" applyNumberFormat="1" applyFont="1" applyBorder="1" applyAlignment="1">
      <alignment horizontal="center" vertical="center" wrapText="1"/>
    </xf>
    <xf numFmtId="0" fontId="24" fillId="0" borderId="0" xfId="0" applyFont="1" applyFill="1" applyBorder="1" applyAlignment="1">
      <alignment horizontal="left" wrapText="1"/>
    </xf>
    <xf numFmtId="0" fontId="33" fillId="0" borderId="15" xfId="0" applyFont="1" applyBorder="1" applyAlignment="1">
      <alignment horizontal="center" vertical="center" wrapText="1"/>
    </xf>
    <xf numFmtId="0" fontId="33" fillId="0" borderId="16" xfId="0" applyFont="1" applyBorder="1" applyAlignment="1">
      <alignment horizontal="center" vertical="center" wrapText="1"/>
    </xf>
    <xf numFmtId="0" fontId="33" fillId="0" borderId="13" xfId="0" applyFont="1" applyBorder="1" applyAlignment="1">
      <alignment horizontal="center" vertical="center" wrapText="1"/>
    </xf>
    <xf numFmtId="0" fontId="24" fillId="0" borderId="0" xfId="0" applyFont="1" applyFill="1" applyBorder="1" applyAlignment="1">
      <alignment horizontal="left" vertical="top" wrapText="1"/>
    </xf>
    <xf numFmtId="0" fontId="32" fillId="0" borderId="13"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6"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0" xfId="0" applyFont="1" applyBorder="1" applyAlignment="1">
      <alignment horizontal="center" vertical="center" wrapText="1"/>
    </xf>
    <xf numFmtId="164" fontId="32" fillId="0" borderId="20" xfId="1" applyNumberFormat="1" applyFont="1" applyFill="1" applyBorder="1" applyAlignment="1">
      <alignment horizontal="center" wrapText="1"/>
    </xf>
    <xf numFmtId="164" fontId="32" fillId="0" borderId="21" xfId="1" applyNumberFormat="1" applyFont="1" applyFill="1" applyBorder="1" applyAlignment="1">
      <alignment horizontal="center" wrapText="1"/>
    </xf>
    <xf numFmtId="164" fontId="32" fillId="0" borderId="22" xfId="1" applyNumberFormat="1" applyFont="1" applyFill="1" applyBorder="1" applyAlignment="1">
      <alignment horizontal="center" wrapText="1"/>
    </xf>
    <xf numFmtId="0" fontId="3" fillId="0" borderId="0" xfId="0" applyFont="1" applyBorder="1" applyAlignment="1">
      <alignment horizontal="left" wrapText="1"/>
    </xf>
    <xf numFmtId="0" fontId="32" fillId="0" borderId="5" xfId="0" applyFont="1" applyFill="1" applyBorder="1" applyAlignment="1">
      <alignment horizontal="center" vertical="center" wrapText="1"/>
    </xf>
    <xf numFmtId="0" fontId="32" fillId="0" borderId="6" xfId="0" applyFont="1" applyFill="1" applyBorder="1" applyAlignment="1">
      <alignment horizontal="center" vertical="center" wrapText="1"/>
    </xf>
    <xf numFmtId="166" fontId="6" fillId="0" borderId="1" xfId="1" applyNumberFormat="1" applyFont="1" applyBorder="1" applyAlignment="1">
      <alignment horizontal="center"/>
    </xf>
    <xf numFmtId="166" fontId="6" fillId="0" borderId="2" xfId="1" applyNumberFormat="1" applyFont="1" applyBorder="1" applyAlignment="1">
      <alignment horizontal="center"/>
    </xf>
    <xf numFmtId="166" fontId="6" fillId="0" borderId="3" xfId="1" applyNumberFormat="1" applyFont="1" applyBorder="1" applyAlignment="1">
      <alignment horizont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32" fillId="0" borderId="1" xfId="0" applyFont="1" applyBorder="1" applyAlignment="1">
      <alignment horizontal="center"/>
    </xf>
    <xf numFmtId="0" fontId="32" fillId="0" borderId="2" xfId="0" applyFont="1" applyBorder="1" applyAlignment="1">
      <alignment horizontal="center"/>
    </xf>
    <xf numFmtId="0" fontId="32" fillId="0" borderId="3" xfId="0" applyFont="1" applyBorder="1" applyAlignment="1">
      <alignment horizontal="center"/>
    </xf>
    <xf numFmtId="0" fontId="25" fillId="0" borderId="0" xfId="0" applyFont="1" applyAlignment="1">
      <alignment horizontal="center" wrapText="1"/>
    </xf>
    <xf numFmtId="0" fontId="32" fillId="0" borderId="13" xfId="0" applyFont="1" applyBorder="1" applyAlignment="1">
      <alignment horizontal="center" vertical="center"/>
    </xf>
    <xf numFmtId="0" fontId="32" fillId="0" borderId="16" xfId="0" applyFont="1" applyBorder="1" applyAlignment="1">
      <alignment horizontal="center" vertical="center"/>
    </xf>
  </cellXfs>
  <cellStyles count="19">
    <cellStyle name="Comma" xfId="1" builtinId="3"/>
    <cellStyle name="Currency" xfId="2" builtinId="4"/>
    <cellStyle name="Currency 2" xfId="7"/>
    <cellStyle name="Currency 3" xfId="8"/>
    <cellStyle name="Currency 3 2" xfId="9"/>
    <cellStyle name="Currency 4" xfId="10"/>
    <cellStyle name="Hyperlink" xfId="18" builtinId="8"/>
    <cellStyle name="Normal" xfId="0" builtinId="0"/>
    <cellStyle name="Normal 2" xfId="5"/>
    <cellStyle name="Normal 2 2" xfId="6"/>
    <cellStyle name="Normal 3" xfId="4"/>
    <cellStyle name="Normal 3 2" xfId="17"/>
    <cellStyle name="Normal 4" xfId="11"/>
    <cellStyle name="Normal 4 2" xfId="12"/>
    <cellStyle name="Normal 5" xfId="13"/>
    <cellStyle name="Percent" xfId="3" builtinId="5"/>
    <cellStyle name="Percent 2" xfId="14"/>
    <cellStyle name="Percent 3" xfId="15"/>
    <cellStyle name="Percent 4" xfId="16"/>
  </cellStyles>
  <dxfs count="223">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numFmt numFmtId="11" formatCode="&quot;$&quot;#,##0.00_);\(&quot;$&quot;#,##0.00\)"/>
    </dxf>
    <dxf>
      <font>
        <b val="0"/>
        <i val="0"/>
        <strike val="0"/>
        <condense val="0"/>
        <extend val="0"/>
        <outline val="0"/>
        <shadow val="0"/>
        <u val="none"/>
        <vertAlign val="baseline"/>
        <sz val="11"/>
        <color theme="1"/>
        <name val="Calibri"/>
        <scheme val="minor"/>
      </font>
      <numFmt numFmtId="9" formatCode="&quot;$&quot;#,##0_);\(&quot;$&quot;#,##0\)"/>
    </dxf>
    <dxf>
      <font>
        <b val="0"/>
        <i val="0"/>
        <strike val="0"/>
        <condense val="0"/>
        <extend val="0"/>
        <outline val="0"/>
        <shadow val="0"/>
        <u val="none"/>
        <vertAlign val="baseline"/>
        <sz val="11"/>
        <color theme="1"/>
        <name val="Calibri"/>
        <scheme val="minor"/>
      </font>
      <numFmt numFmtId="164" formatCode="_(* #,##0_);_(* \(#,##0\);_(* &quot;-&quot;??_);_(@_)"/>
    </dxf>
    <dxf>
      <font>
        <b val="0"/>
        <i val="0"/>
        <strike val="0"/>
        <condense val="0"/>
        <extend val="0"/>
        <outline val="0"/>
        <shadow val="0"/>
        <u val="none"/>
        <vertAlign val="baseline"/>
        <sz val="11"/>
        <color theme="1"/>
        <name val="Calibri"/>
        <scheme val="minor"/>
      </font>
      <numFmt numFmtId="11" formatCode="&quot;$&quot;#,##0.00_);\(&quot;$&quot;#,##0.00\)"/>
      <border diagonalUp="0" diagonalDown="0">
        <left/>
        <right style="medium">
          <color indexed="64"/>
        </right>
        <top style="medium">
          <color auto="1"/>
        </top>
        <bottom style="medium">
          <color auto="1"/>
        </bottom>
        <vertical/>
        <horizontal style="medium">
          <color auto="1"/>
        </horizontal>
      </border>
    </dxf>
    <dxf>
      <font>
        <b val="0"/>
        <i val="0"/>
        <strike val="0"/>
        <condense val="0"/>
        <extend val="0"/>
        <outline val="0"/>
        <shadow val="0"/>
        <u val="none"/>
        <vertAlign val="baseline"/>
        <sz val="11"/>
        <color theme="1"/>
        <name val="Calibri"/>
        <scheme val="minor"/>
      </font>
      <numFmt numFmtId="9" formatCode="&quot;$&quot;#,##0_);\(&quot;$&quot;#,##0\)"/>
    </dxf>
    <dxf>
      <font>
        <b val="0"/>
        <i val="0"/>
        <strike val="0"/>
        <condense val="0"/>
        <extend val="0"/>
        <outline val="0"/>
        <shadow val="0"/>
        <u val="none"/>
        <vertAlign val="baseline"/>
        <sz val="11"/>
        <color theme="1"/>
        <name val="Calibri"/>
        <scheme val="minor"/>
      </font>
      <numFmt numFmtId="164" formatCode="_(* #,##0_);_(* \(#,##0\);_(* &quot;-&quot;??_);_(@_)"/>
    </dxf>
    <dxf>
      <font>
        <b val="0"/>
        <i val="0"/>
        <strike val="0"/>
        <condense val="0"/>
        <extend val="0"/>
        <outline val="0"/>
        <shadow val="0"/>
        <u val="none"/>
        <vertAlign val="baseline"/>
        <sz val="11"/>
        <color theme="1"/>
        <name val="Calibri"/>
        <scheme val="minor"/>
      </font>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strike val="0"/>
        <outline val="0"/>
        <shadow val="0"/>
        <u val="none"/>
        <vertAlign val="baseline"/>
        <sz val="11"/>
        <color rgb="FF000000"/>
        <name val="Calibri"/>
        <scheme val="none"/>
      </font>
    </dxf>
    <dxf>
      <border>
        <bottom style="medium">
          <color rgb="FF000000"/>
        </bottom>
      </border>
    </dxf>
    <dxf>
      <font>
        <strike val="0"/>
        <outline val="0"/>
        <shadow val="0"/>
        <u val="none"/>
        <vertAlign val="baseline"/>
        <sz val="11"/>
        <name val="Calibri"/>
        <scheme val="minor"/>
      </font>
      <fill>
        <patternFill patternType="none">
          <fgColor indexed="64"/>
          <bgColor auto="1"/>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1"/>
        <name val="Calibri"/>
        <scheme val="minor"/>
      </font>
      <numFmt numFmtId="30" formatCode="@"/>
    </dxf>
    <dxf>
      <font>
        <strike val="0"/>
        <outline val="0"/>
        <shadow val="0"/>
        <u val="none"/>
        <vertAlign val="baseline"/>
        <sz val="11"/>
        <name val="Calibri"/>
        <scheme val="minor"/>
      </font>
      <numFmt numFmtId="30" formatCode="@"/>
    </dxf>
    <dxf>
      <font>
        <strike val="0"/>
        <outline val="0"/>
        <shadow val="0"/>
        <u val="none"/>
        <vertAlign val="baseline"/>
        <sz val="11"/>
        <name val="Calibri"/>
        <scheme val="minor"/>
      </font>
      <numFmt numFmtId="30" formatCode="@"/>
    </dxf>
    <dxf>
      <font>
        <b val="0"/>
        <i val="0"/>
        <strike val="0"/>
        <condense val="0"/>
        <extend val="0"/>
        <outline val="0"/>
        <shadow val="0"/>
        <u val="none"/>
        <vertAlign val="baseline"/>
        <sz val="10"/>
        <color auto="1"/>
        <name val="Arial"/>
        <scheme val="none"/>
      </font>
      <numFmt numFmtId="168" formatCode="&quot;$&quot;#,##0.00"/>
      <fill>
        <patternFill patternType="none">
          <fgColor indexed="64"/>
          <bgColor indexed="65"/>
        </patternFill>
      </fill>
      <alignment horizontal="right" vertical="bottom"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scheme val="minor"/>
      </font>
      <numFmt numFmtId="168" formatCode="&quot;$&quot;#,##0.00"/>
      <fill>
        <patternFill patternType="none">
          <fgColor indexed="64"/>
          <bgColor indexed="65"/>
        </patternFill>
      </fill>
      <alignment horizontal="right" vertical="bottom" textRotation="0" wrapText="1" indent="0" justifyLastLine="0" shrinkToFit="0" readingOrder="0"/>
      <border diagonalUp="0" diagonalDown="0">
        <left/>
        <right style="medium">
          <color indexed="64"/>
        </right>
        <top/>
        <bottom/>
        <vertical/>
        <horizontal/>
      </border>
    </dxf>
    <dxf>
      <font>
        <b val="0"/>
        <i val="0"/>
        <strike val="0"/>
        <condense val="0"/>
        <extend val="0"/>
        <outline val="0"/>
        <shadow val="0"/>
        <u val="none"/>
        <vertAlign val="baseline"/>
        <sz val="10"/>
        <color auto="1"/>
        <name val="Arial"/>
        <scheme val="none"/>
      </font>
      <numFmt numFmtId="5" formatCode="#,##0_);\(#,##0\)"/>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auto="1"/>
        <name val="Calibri"/>
        <scheme val="minor"/>
      </font>
      <numFmt numFmtId="5" formatCode="#,##0_);\(#,##0\)"/>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0"/>
        <color auto="1"/>
        <name val="Arial"/>
        <scheme val="none"/>
      </font>
      <numFmt numFmtId="167" formatCode="\$#,##0_);\(\$#,##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auto="1"/>
        <name val="Calibri"/>
        <scheme val="minor"/>
      </font>
      <numFmt numFmtId="167" formatCode="\$#,##0_);\(\$#,##0\)"/>
      <fill>
        <patternFill patternType="none">
          <fgColor indexed="64"/>
          <bgColor indexed="65"/>
        </patternFill>
      </fill>
    </dxf>
    <dxf>
      <font>
        <b val="0"/>
        <i val="0"/>
        <strike val="0"/>
        <condense val="0"/>
        <extend val="0"/>
        <outline val="0"/>
        <shadow val="0"/>
        <u val="none"/>
        <vertAlign val="baseline"/>
        <sz val="10"/>
        <color theme="1"/>
        <name val="Arial"/>
        <scheme val="none"/>
      </font>
      <numFmt numFmtId="168" formatCode="&quot;$&quot;#,##0.00"/>
      <fill>
        <patternFill patternType="none">
          <fgColor indexed="64"/>
          <bgColor indexed="65"/>
        </patternFill>
      </fill>
      <alignment horizontal="general" vertical="bottom"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168" formatCode="&quot;$&quot;#,##0.00"/>
      <fill>
        <patternFill patternType="none">
          <fgColor indexed="64"/>
          <bgColor indexed="65"/>
        </patternFill>
      </fill>
      <alignment horizontal="general" vertical="bottom" textRotation="0" wrapText="1" indent="0" justifyLastLine="0" shrinkToFit="0" readingOrder="0"/>
      <border diagonalUp="0" diagonalDown="0">
        <left/>
        <right style="medium">
          <color indexed="64"/>
        </right>
        <top style="medium">
          <color auto="1"/>
        </top>
        <bottom style="medium">
          <color auto="1"/>
        </bottom>
        <vertical/>
        <horizontal style="medium">
          <color auto="1"/>
        </horizontal>
      </border>
    </dxf>
    <dxf>
      <font>
        <b val="0"/>
        <i val="0"/>
        <strike val="0"/>
        <condense val="0"/>
        <extend val="0"/>
        <outline val="0"/>
        <shadow val="0"/>
        <u val="none"/>
        <vertAlign val="baseline"/>
        <sz val="10"/>
        <color auto="1"/>
        <name val="Arial"/>
        <scheme val="none"/>
      </font>
      <numFmt numFmtId="5" formatCode="#,##0_);\(#,##0\)"/>
      <fill>
        <patternFill patternType="none">
          <fgColor indexed="64"/>
          <bgColor indexed="65"/>
        </patternFill>
      </fill>
      <alignment horizontal="general" vertical="bottom"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scheme val="minor"/>
      </font>
      <numFmt numFmtId="5" formatCode="#,##0_);\(#,##0\)"/>
      <fill>
        <patternFill patternType="none">
          <fgColor indexed="64"/>
          <bgColor indexed="65"/>
        </patternFill>
      </fill>
    </dxf>
    <dxf>
      <font>
        <b val="0"/>
        <i val="0"/>
        <strike val="0"/>
        <condense val="0"/>
        <extend val="0"/>
        <outline val="0"/>
        <shadow val="0"/>
        <u val="none"/>
        <vertAlign val="baseline"/>
        <sz val="10"/>
        <color theme="1"/>
        <name val="Arial"/>
        <scheme val="none"/>
      </font>
      <numFmt numFmtId="165" formatCode="&quot;$&quot;#,##0"/>
      <alignment horizontal="right" vertical="bottom" textRotation="0" wrapText="1" indent="0" justifyLastLine="0" shrinkToFit="0" readingOrder="0"/>
      <border diagonalUp="0" diagonalDown="0" outline="0">
        <left/>
        <right/>
        <top/>
        <bottom/>
      </border>
    </dxf>
    <dxf>
      <font>
        <strike val="0"/>
        <outline val="0"/>
        <shadow val="0"/>
        <u val="none"/>
        <vertAlign val="baseline"/>
        <sz val="11"/>
        <name val="Calibri"/>
        <scheme val="minor"/>
      </font>
      <numFmt numFmtId="165" formatCode="&quot;$&quot;#,##0"/>
    </dxf>
    <dxf>
      <font>
        <b val="0"/>
        <i val="0"/>
        <strike val="0"/>
        <condense val="0"/>
        <extend val="0"/>
        <outline val="0"/>
        <shadow val="0"/>
        <u val="none"/>
        <vertAlign val="baseline"/>
        <sz val="10"/>
        <color theme="1"/>
        <name val="Arial"/>
        <scheme val="none"/>
      </font>
      <numFmt numFmtId="30" formatCode="@"/>
      <fill>
        <patternFill patternType="none">
          <fgColor indexed="64"/>
          <bgColor indexed="65"/>
        </patternFill>
      </fill>
      <alignment horizontal="general" vertical="bottom"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30" formatCode="@"/>
      <fill>
        <patternFill patternType="none">
          <fgColor indexed="64"/>
          <bgColor indexed="65"/>
        </patternFill>
      </fill>
      <alignment horizontal="general" vertical="bottom" textRotation="0" wrapText="1" indent="0" justifyLastLine="0" shrinkToFit="0" readingOrder="0"/>
      <border diagonalUp="0" diagonalDown="0">
        <left/>
        <right style="medium">
          <color indexed="64"/>
        </right>
        <top/>
        <bottom/>
        <vertical/>
        <horizontal/>
      </border>
    </dxf>
    <dxf>
      <border diagonalUp="0" diagonalDown="0">
        <left style="medium">
          <color rgb="FF000000"/>
        </left>
        <right style="medium">
          <color rgb="FF000000"/>
        </right>
        <top style="medium">
          <color rgb="FF000000"/>
        </top>
        <bottom style="medium">
          <color rgb="FF000000"/>
        </bottom>
      </border>
    </dxf>
    <dxf>
      <font>
        <strike val="0"/>
        <outline val="0"/>
        <shadow val="0"/>
        <u val="none"/>
        <vertAlign val="baseline"/>
        <sz val="11"/>
        <name val="Calibri"/>
        <scheme val="none"/>
      </font>
      <numFmt numFmtId="30" formatCode="@"/>
    </dxf>
    <dxf>
      <border>
        <bottom style="medium">
          <color rgb="FF000000"/>
        </bottom>
      </border>
    </dxf>
    <dxf>
      <font>
        <b/>
        <i val="0"/>
        <strike val="0"/>
        <condense val="0"/>
        <extend val="0"/>
        <outline val="0"/>
        <shadow val="0"/>
        <u val="none"/>
        <vertAlign val="baseline"/>
        <sz val="11"/>
        <color rgb="FFC00000"/>
        <name val="Calibri"/>
        <scheme val="minor"/>
      </font>
      <numFmt numFmtId="30" formatCode="@"/>
      <fill>
        <patternFill patternType="none">
          <fgColor indexed="64"/>
          <bgColor indexed="65"/>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1"/>
        <name val="Calibri"/>
        <scheme val="minor"/>
      </font>
      <numFmt numFmtId="164" formatCode="_(* #,##0_);_(* \(#,##0\);_(* &quot;-&quot;??_);_(@_)"/>
    </dxf>
    <dxf>
      <font>
        <b val="0"/>
        <i val="0"/>
        <strike val="0"/>
        <condense val="0"/>
        <extend val="0"/>
        <outline val="0"/>
        <shadow val="0"/>
        <u val="none"/>
        <vertAlign val="baseline"/>
        <sz val="11"/>
        <color auto="1"/>
        <name val="Calibri"/>
        <scheme val="minor"/>
      </font>
      <numFmt numFmtId="164" formatCode="_(* #,##0_);_(* \(#,##0\);_(* &quot;-&quot;??_);_(@_)"/>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name val="Calibri"/>
        <scheme val="minor"/>
      </font>
      <border diagonalUp="0" diagonalDown="0">
        <left/>
        <right style="medium">
          <color indexed="64"/>
        </right>
        <top/>
        <bottom/>
        <vertical/>
        <horizontal/>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1"/>
        <name val="Calibri"/>
        <scheme val="minor"/>
      </font>
    </dxf>
    <dxf>
      <border>
        <bottom style="medium">
          <color indexed="64"/>
        </bottom>
      </border>
    </dxf>
    <dxf>
      <font>
        <b val="0"/>
        <strike val="0"/>
        <outline val="0"/>
        <shadow val="0"/>
        <u val="none"/>
        <vertAlign val="baseline"/>
        <sz val="11"/>
        <color auto="1"/>
        <name val="Calibri"/>
        <scheme val="minor"/>
      </font>
      <fill>
        <patternFill patternType="solid">
          <fgColor indexed="64"/>
          <bgColor theme="0"/>
        </patternFill>
      </fill>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top" textRotation="0" wrapText="1" indent="0" justifyLastLine="0" shrinkToFit="0" readingOrder="0"/>
      <protection locked="1" hidden="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bottom" textRotation="0" wrapText="0" indent="0" justifyLastLine="0" shrinkToFit="0" readingOrder="0"/>
      <border diagonalUp="0" diagonalDown="0">
        <left/>
        <right style="medium">
          <color indexed="64"/>
        </right>
        <top style="medium">
          <color auto="1"/>
        </top>
        <bottom style="medium">
          <color auto="1"/>
        </bottom>
        <vertical/>
        <horizontal style="medium">
          <color auto="1"/>
        </horizontal>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bottom" textRotation="0" wrapText="0" indent="0" justifyLastLine="0" shrinkToFit="0" readingOrder="0"/>
      <protection locked="1" hidden="0"/>
    </dxf>
    <dxf>
      <border>
        <bottom style="medium">
          <color indexed="64"/>
        </bottom>
      </border>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name val="Calibri"/>
        <scheme val="minor"/>
      </font>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bottom" textRotation="0" wrapText="0" indent="0" justifyLastLine="0" shrinkToFit="0" readingOrder="0"/>
      <border diagonalUp="0" diagonalDown="0">
        <left/>
        <right style="medium">
          <color indexed="64"/>
        </right>
        <top style="medium">
          <color auto="1"/>
        </top>
        <bottom style="medium">
          <color auto="1"/>
        </bottom>
        <vertical/>
        <horizontal style="medium">
          <color auto="1"/>
        </horizontal>
      </border>
    </dxf>
    <dxf>
      <border outline="0">
        <left style="medium">
          <color indexed="64"/>
        </left>
        <top style="medium">
          <color indexed="64"/>
        </top>
        <bottom style="medium">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bottom" textRotation="0" wrapText="0" indent="0" justifyLastLine="0" shrinkToFit="0" readingOrder="0"/>
      <protection locked="1" hidden="0"/>
    </dxf>
    <dxf>
      <border outline="0">
        <bottom style="medium">
          <color indexed="64"/>
        </bottom>
      </border>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bottom" textRotation="0" wrapText="1" indent="0" justifyLastLine="0" shrinkToFit="0" readingOrder="0"/>
    </dxf>
    <dxf>
      <font>
        <b/>
        <strike val="0"/>
        <outline val="0"/>
        <shadow val="0"/>
        <u val="none"/>
        <vertAlign val="baseline"/>
        <sz val="11"/>
        <color theme="1"/>
        <name val="Calibri"/>
        <scheme val="minor"/>
      </font>
      <numFmt numFmtId="0" formatCode="General"/>
    </dxf>
    <dxf>
      <font>
        <strike val="0"/>
        <outline val="0"/>
        <shadow val="0"/>
        <u val="none"/>
        <vertAlign val="baseline"/>
        <sz val="11"/>
        <color theme="1"/>
        <name val="Calibri"/>
        <scheme val="minor"/>
      </font>
      <numFmt numFmtId="164" formatCode="_(* #,##0_);_(* \(#,##0\);_(* &quot;-&quot;??_);_(@_)"/>
      <fill>
        <patternFill patternType="none">
          <fgColor indexed="64"/>
          <bgColor indexed="65"/>
        </patternFill>
      </fill>
      <alignment horizontal="right" vertical="top" textRotation="0" wrapText="1" indent="0" justifyLastLine="0" shrinkToFit="0" readingOrder="0"/>
    </dxf>
    <dxf>
      <font>
        <strike val="0"/>
        <outline val="0"/>
        <shadow val="0"/>
        <u val="none"/>
        <vertAlign val="baseline"/>
        <sz val="11"/>
        <color theme="1"/>
        <name val="Calibri"/>
        <scheme val="minor"/>
      </font>
      <numFmt numFmtId="164" formatCode="_(* #,##0_);_(* \(#,##0\);_(* &quot;-&quot;??_);_(@_)"/>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0" indent="0" justifyLastLine="0" shrinkToFit="0" readingOrder="0"/>
      <border diagonalUp="0" diagonalDown="0">
        <left/>
        <right style="medium">
          <color indexed="64"/>
        </right>
        <top style="medium">
          <color auto="1"/>
        </top>
        <bottom style="medium">
          <color auto="1"/>
        </bottom>
        <vertical/>
        <horizontal style="medium">
          <color auto="1"/>
        </horizontal>
      </border>
    </dxf>
    <dxf>
      <font>
        <strike val="0"/>
        <outline val="0"/>
        <shadow val="0"/>
        <u val="none"/>
        <vertAlign val="baseline"/>
        <sz val="11"/>
        <color theme="1"/>
        <name val="Calibri"/>
        <scheme val="minor"/>
      </font>
    </dxf>
    <dxf>
      <border>
        <bottom style="medium">
          <color indexed="64"/>
        </bottom>
      </border>
    </dxf>
    <dxf>
      <font>
        <strike val="0"/>
        <outline val="0"/>
        <shadow val="0"/>
        <u val="none"/>
        <vertAlign val="baseline"/>
        <sz val="11"/>
        <color theme="1"/>
        <name val="Calibri"/>
        <scheme val="minor"/>
      </font>
      <border diagonalUp="0" diagonalDown="0">
        <left style="thin">
          <color auto="1"/>
        </left>
        <right style="thin">
          <color auto="1"/>
        </right>
        <top/>
        <bottom/>
        <vertical style="thin">
          <color auto="1"/>
        </vertical>
        <horizontal/>
      </border>
    </dxf>
    <dxf>
      <font>
        <b/>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top" textRotation="0" wrapText="1" indent="0" justifyLastLine="0" shrinkToFit="0" readingOrder="0"/>
      <border diagonalUp="0" diagonalDown="0">
        <left/>
        <right style="medium">
          <color indexed="64"/>
        </right>
        <top/>
        <bottom/>
        <vertical/>
        <horizontal/>
      </border>
      <protection locked="1" hidden="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top" textRotation="0" wrapText="1" indent="0" justifyLastLine="0" shrinkToFit="0" readingOrder="0"/>
      <protection locked="1" hidden="0"/>
    </dxf>
    <dxf>
      <font>
        <b val="0"/>
        <i val="0"/>
        <strike val="0"/>
        <condense val="0"/>
        <extend val="0"/>
        <outline val="0"/>
        <shadow val="0"/>
        <u val="none"/>
        <vertAlign val="baseline"/>
        <sz val="11"/>
        <color auto="1"/>
        <name val="Calibri"/>
        <scheme val="minor"/>
      </font>
      <numFmt numFmtId="164" formatCode="_(* #,##0_);_(* \(#,##0\);_(* &quot;-&quot;??_);_(@_)"/>
      <fill>
        <patternFill patternType="none">
          <fgColor indexed="64"/>
          <bgColor indexed="65"/>
        </patternFill>
      </fill>
      <alignment horizontal="right" vertical="top" textRotation="0" wrapText="1" indent="0" justifyLastLine="0" shrinkToFit="0" readingOrder="0"/>
      <protection locked="1" hidden="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top" textRotation="0" wrapText="1" indent="0" justifyLastLine="0" shrinkToFit="0" readingOrder="0"/>
      <protection locked="1" hidden="0"/>
    </dxf>
    <dxf>
      <font>
        <b val="0"/>
        <i val="0"/>
        <strike val="0"/>
        <condense val="0"/>
        <extend val="0"/>
        <outline val="0"/>
        <shadow val="0"/>
        <u val="none"/>
        <vertAlign val="baseline"/>
        <sz val="11"/>
        <color auto="1"/>
        <name val="Calibri"/>
        <scheme val="minor"/>
      </font>
      <numFmt numFmtId="164" formatCode="_(* #,##0_);_(* \(#,##0\);_(* &quot;-&quot;??_);_(@_)"/>
      <fill>
        <patternFill patternType="none">
          <fgColor indexed="64"/>
          <bgColor indexed="65"/>
        </patternFill>
      </fill>
      <alignment horizontal="left" vertical="bottom" textRotation="0" wrapText="0" indent="0" justifyLastLine="0" shrinkToFit="0" readingOrder="0"/>
      <border diagonalUp="0" diagonalDown="0">
        <left style="medium">
          <color indexed="64"/>
        </left>
        <right style="medium">
          <color indexed="64"/>
        </right>
        <top style="thin">
          <color auto="1"/>
        </top>
        <bottom style="thin">
          <color auto="1"/>
        </bottom>
        <vertical/>
        <horizontal style="thin">
          <color auto="1"/>
        </horizontal>
      </border>
    </dxf>
    <dxf>
      <font>
        <b val="0"/>
        <i val="0"/>
        <strike val="0"/>
        <condense val="0"/>
        <extend val="0"/>
        <outline val="0"/>
        <shadow val="0"/>
        <u val="none"/>
        <vertAlign val="baseline"/>
        <sz val="11"/>
        <color auto="1"/>
        <name val="Calibri"/>
        <scheme val="minor"/>
      </font>
      <numFmt numFmtId="164" formatCode="_(* #,##0_);_(* \(#,##0\);_(* &quot;-&quot;??_);_(@_)"/>
      <fill>
        <patternFill patternType="none">
          <fgColor indexed="64"/>
          <bgColor indexed="65"/>
        </patternFill>
      </fill>
      <alignment horizontal="general" vertical="bottom" textRotation="0" wrapText="0" indent="0" justifyLastLine="0" shrinkToFit="0" readingOrder="0"/>
      <protection locked="1" hidden="0"/>
    </dxf>
    <dxf>
      <border>
        <bottom style="medium">
          <color indexed="64"/>
        </bottom>
      </border>
    </dxf>
    <dxf>
      <font>
        <b/>
        <i val="0"/>
        <strike val="0"/>
        <condense val="0"/>
        <extend val="0"/>
        <outline val="0"/>
        <shadow val="0"/>
        <u val="none"/>
        <vertAlign val="baseline"/>
        <sz val="11"/>
        <color auto="1"/>
        <name val="Calibri"/>
        <scheme val="minor"/>
      </font>
      <numFmt numFmtId="164" formatCode="_(* #,##0_);_(* \(#,##0\);_(* &quot;-&quot;??_);_(@_)"/>
      <fill>
        <patternFill patternType="none">
          <fgColor indexed="64"/>
          <bgColor auto="1"/>
        </patternFill>
      </fill>
      <alignment horizontal="center" vertical="bottom" textRotation="0" wrapText="0" indent="0" justifyLastLine="0" shrinkToFit="0" readingOrder="0"/>
      <border diagonalUp="0" diagonalDown="0" outline="0">
        <left style="thin">
          <color auto="1"/>
        </left>
        <right style="thin">
          <color auto="1"/>
        </right>
        <top/>
        <bottom/>
      </border>
    </dxf>
    <dxf>
      <font>
        <strike val="0"/>
        <outline val="0"/>
        <shadow val="0"/>
        <u val="none"/>
        <vertAlign val="baseline"/>
        <sz val="11"/>
        <color theme="1"/>
        <name val="Calibri"/>
        <scheme val="minor"/>
      </font>
      <border diagonalUp="0" diagonalDown="0" outline="0">
        <left/>
        <right style="medium">
          <color indexed="64"/>
        </right>
        <top/>
        <bottom/>
      </border>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border diagonalUp="0" diagonalDown="0" outline="0">
        <left style="medium">
          <color indexed="64"/>
        </left>
        <right/>
        <top/>
        <bottom/>
      </border>
    </dxf>
    <dxf>
      <font>
        <strike val="0"/>
        <outline val="0"/>
        <shadow val="0"/>
        <u val="none"/>
        <vertAlign val="baseline"/>
        <sz val="11"/>
        <color theme="1"/>
        <name val="Calibri"/>
        <scheme val="minor"/>
      </font>
      <border diagonalUp="0" diagonalDown="0" outline="0">
        <left style="medium">
          <color indexed="64"/>
        </left>
        <right style="medium">
          <color indexed="64"/>
        </right>
        <top/>
        <bottom/>
      </border>
    </dxf>
    <dxf>
      <border outline="0">
        <top style="medium">
          <color indexed="64"/>
        </top>
        <bottom style="medium">
          <color indexed="64"/>
        </bottom>
      </border>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border diagonalUp="0" diagonalDown="0" outline="0">
        <left style="medium">
          <color auto="1"/>
        </left>
        <right style="medium">
          <color auto="1"/>
        </right>
        <top/>
        <bottom/>
      </border>
    </dxf>
    <dxf>
      <font>
        <strike val="0"/>
        <outline val="0"/>
        <shadow val="0"/>
        <u val="none"/>
        <vertAlign val="baseline"/>
        <sz val="11"/>
        <name val="Calibri"/>
        <scheme val="minor"/>
      </font>
    </dxf>
    <dxf>
      <font>
        <strike val="0"/>
        <outline val="0"/>
        <shadow val="0"/>
        <u val="none"/>
        <vertAlign val="baseline"/>
        <sz val="11"/>
        <name val="Calibri"/>
        <scheme val="minor"/>
      </font>
      <numFmt numFmtId="164" formatCode="_(* #,##0_);_(* \(#,##0\);_(* &quot;-&quot;??_);_(@_)"/>
    </dxf>
    <dxf>
      <font>
        <b val="0"/>
        <i val="0"/>
        <strike val="0"/>
        <condense val="0"/>
        <extend val="0"/>
        <outline val="0"/>
        <shadow val="0"/>
        <u val="none"/>
        <vertAlign val="baseline"/>
        <sz val="11"/>
        <color auto="1"/>
        <name val="Calibri"/>
        <scheme val="minor"/>
      </font>
      <numFmt numFmtId="164" formatCode="_(* #,##0_);_(* \(#,##0\);_(* &quot;-&quot;??_);_(@_)"/>
    </dxf>
    <dxf>
      <font>
        <b val="0"/>
        <i val="0"/>
        <strike val="0"/>
        <condense val="0"/>
        <extend val="0"/>
        <outline val="0"/>
        <shadow val="0"/>
        <u val="none"/>
        <vertAlign val="baseline"/>
        <sz val="11"/>
        <color theme="1"/>
        <name val="Calibri"/>
        <scheme val="minor"/>
      </font>
      <numFmt numFmtId="164" formatCode="_(* #,##0_);_(* \(#,##0\);_(* &quot;-&quot;??_);_(@_)"/>
    </dxf>
    <dxf>
      <font>
        <strike val="0"/>
        <outline val="0"/>
        <shadow val="0"/>
        <u val="none"/>
        <vertAlign val="baseline"/>
        <sz val="11"/>
        <name val="Calibri"/>
        <scheme val="minor"/>
      </font>
      <fill>
        <patternFill patternType="none">
          <fgColor indexed="64"/>
          <bgColor indexed="65"/>
        </patternFill>
      </fill>
      <alignment horizontal="left" vertical="bottom" textRotation="0" wrapText="0" indent="0" justifyLastLine="0" shrinkToFit="0" readingOrder="0"/>
      <border diagonalUp="0" diagonalDown="0" outline="0">
        <left style="medium">
          <color indexed="64"/>
        </left>
        <right style="medium">
          <color indexed="64"/>
        </right>
        <top/>
        <bottom/>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1"/>
        <name val="Calibri"/>
        <scheme val="minor"/>
      </font>
    </dxf>
    <dxf>
      <border>
        <bottom style="medium">
          <color indexed="64"/>
        </bottom>
      </border>
    </dxf>
    <dxf>
      <font>
        <strike val="0"/>
        <outline val="0"/>
        <shadow val="0"/>
        <u val="none"/>
        <vertAlign val="baseline"/>
        <sz val="11"/>
        <name val="Calibri"/>
        <scheme val="minor"/>
      </font>
      <fill>
        <patternFill patternType="none">
          <fgColor indexed="64"/>
          <bgColor auto="1"/>
        </patternFill>
      </fill>
      <border diagonalUp="0" diagonalDown="0" outline="0">
        <left/>
        <right/>
        <top/>
        <bottom/>
      </border>
    </dxf>
    <dxf>
      <font>
        <strike val="0"/>
        <outline val="0"/>
        <shadow val="0"/>
        <u val="none"/>
        <vertAlign val="baseline"/>
        <sz val="11"/>
        <name val="Calibri"/>
        <scheme val="minor"/>
      </font>
    </dxf>
    <dxf>
      <font>
        <strike val="0"/>
        <outline val="0"/>
        <shadow val="0"/>
        <u val="none"/>
        <vertAlign val="baseline"/>
        <sz val="11"/>
        <name val="Calibri"/>
        <scheme val="minor"/>
      </font>
    </dxf>
    <dxf>
      <font>
        <strike val="0"/>
        <outline val="0"/>
        <shadow val="0"/>
        <u val="none"/>
        <vertAlign val="baseline"/>
        <sz val="11"/>
        <color auto="1"/>
        <name val="Calibri"/>
        <scheme val="minor"/>
      </font>
      <numFmt numFmtId="165" formatCode="&quot;$&quot;#,##0"/>
      <border diagonalUp="0" diagonalDown="0">
        <left/>
        <right style="medium">
          <color indexed="64"/>
        </right>
        <top style="medium">
          <color auto="1"/>
        </top>
        <bottom style="medium">
          <color auto="1"/>
        </bottom>
        <vertical/>
        <horizontal style="medium">
          <color auto="1"/>
        </horizontal>
      </border>
    </dxf>
    <dxf>
      <font>
        <strike val="0"/>
        <outline val="0"/>
        <shadow val="0"/>
        <u val="none"/>
        <vertAlign val="baseline"/>
        <sz val="11"/>
        <color auto="1"/>
        <name val="Calibri"/>
        <scheme val="minor"/>
      </font>
    </dxf>
    <dxf>
      <font>
        <b val="0"/>
        <i val="0"/>
        <strike val="0"/>
        <condense val="0"/>
        <extend val="0"/>
        <outline val="0"/>
        <shadow val="0"/>
        <u val="none"/>
        <vertAlign val="baseline"/>
        <sz val="11"/>
        <color auto="1"/>
        <name val="Calibri"/>
        <scheme val="minor"/>
      </font>
      <numFmt numFmtId="9" formatCode="&quot;$&quot;#,##0_);\(&quot;$&quot;#,##0\)"/>
      <border diagonalUp="0" diagonalDown="0">
        <left/>
        <right style="medium">
          <color indexed="64"/>
        </right>
        <top style="medium">
          <color auto="1"/>
        </top>
        <bottom style="medium">
          <color auto="1"/>
        </bottom>
        <vertical/>
        <horizontal style="medium">
          <color auto="1"/>
        </horizontal>
      </border>
    </dxf>
    <dxf>
      <font>
        <b val="0"/>
        <i val="0"/>
        <strike val="0"/>
        <condense val="0"/>
        <extend val="0"/>
        <outline val="0"/>
        <shadow val="0"/>
        <u val="none"/>
        <vertAlign val="baseline"/>
        <sz val="11"/>
        <color auto="1"/>
        <name val="Calibri"/>
        <scheme val="minor"/>
      </font>
      <numFmt numFmtId="164" formatCode="_(* #,##0_);_(* \(#,##0\);_(* &quot;-&quot;??_);_(@_)"/>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medium">
          <color indexed="64"/>
        </left>
        <right style="medium">
          <color indexed="64"/>
        </right>
        <top style="medium">
          <color auto="1"/>
        </top>
        <bottom style="medium">
          <color auto="1"/>
        </bottom>
        <vertical/>
        <horizontal style="medium">
          <color auto="1"/>
        </horizontal>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1"/>
        <name val="Calibri"/>
        <scheme val="minor"/>
      </font>
    </dxf>
    <dxf>
      <border>
        <bottom style="medium">
          <color indexed="64"/>
        </bottom>
      </border>
    </dxf>
    <dxf>
      <font>
        <strike val="0"/>
        <outline val="0"/>
        <shadow val="0"/>
        <u val="none"/>
        <vertAlign val="baseline"/>
        <sz val="11"/>
        <name val="Calibri"/>
        <scheme val="minor"/>
      </font>
      <fill>
        <patternFill patternType="none">
          <fgColor indexed="64"/>
          <bgColor auto="1"/>
        </patternFill>
      </fill>
      <border diagonalUp="0" diagonalDown="0" outline="0">
        <left/>
        <right/>
        <top/>
        <bottom/>
      </border>
    </dxf>
    <dxf>
      <font>
        <strike val="0"/>
        <outline val="0"/>
        <shadow val="0"/>
        <u val="none"/>
        <vertAlign val="baseline"/>
        <sz val="11"/>
        <name val="Calibri"/>
        <scheme val="minor"/>
      </font>
      <fill>
        <patternFill patternType="none">
          <fgColor indexed="64"/>
          <bgColor auto="1"/>
        </patternFill>
      </fill>
      <border diagonalUp="0" diagonalDown="0">
        <left/>
        <right style="medium">
          <color indexed="64"/>
        </right>
        <top style="medium">
          <color auto="1"/>
        </top>
        <bottom style="medium">
          <color auto="1"/>
        </bottom>
        <vertical/>
        <horizontal style="medium">
          <color auto="1"/>
        </horizontal>
      </border>
    </dxf>
    <dxf>
      <font>
        <strike val="0"/>
        <outline val="0"/>
        <shadow val="0"/>
        <u val="none"/>
        <vertAlign val="baseline"/>
        <sz val="11"/>
        <name val="Calibri"/>
        <scheme val="minor"/>
      </font>
      <fill>
        <patternFill patternType="none">
          <fgColor indexed="64"/>
          <bgColor auto="1"/>
        </patternFill>
      </fill>
    </dxf>
    <dxf>
      <font>
        <b val="0"/>
        <i val="0"/>
        <strike val="0"/>
        <condense val="0"/>
        <extend val="0"/>
        <outline val="0"/>
        <shadow val="0"/>
        <u val="none"/>
        <vertAlign val="baseline"/>
        <sz val="11"/>
        <color auto="1"/>
        <name val="Calibri"/>
        <scheme val="minor"/>
      </font>
      <numFmt numFmtId="9" formatCode="&quot;$&quot;#,##0_);\(&quot;$&quot;#,##0\)"/>
      <fill>
        <patternFill patternType="none">
          <fgColor indexed="64"/>
          <bgColor auto="1"/>
        </patternFill>
      </fill>
      <border diagonalUp="0" diagonalDown="0">
        <left style="thin">
          <color auto="1"/>
        </left>
        <right style="medium">
          <color indexed="64"/>
        </right>
        <top style="medium">
          <color auto="1"/>
        </top>
        <bottom style="medium">
          <color auto="1"/>
        </bottom>
        <vertical style="thin">
          <color auto="1"/>
        </vertical>
        <horizontal style="medium">
          <color auto="1"/>
        </horizontal>
      </border>
    </dxf>
    <dxf>
      <font>
        <b val="0"/>
        <i val="0"/>
        <strike val="0"/>
        <condense val="0"/>
        <extend val="0"/>
        <outline val="0"/>
        <shadow val="0"/>
        <u val="none"/>
        <vertAlign val="baseline"/>
        <sz val="11"/>
        <color auto="1"/>
        <name val="Calibri"/>
        <scheme val="minor"/>
      </font>
      <numFmt numFmtId="3" formatCode="#,##0"/>
      <fill>
        <patternFill patternType="none">
          <fgColor indexed="64"/>
          <bgColor auto="1"/>
        </patternFill>
      </fill>
      <alignment horizontal="general" vertical="bottom" textRotation="0" wrapText="0" indent="0" justifyLastLine="0" shrinkToFit="0" readingOrder="0"/>
      <border diagonalUp="0" diagonalDown="0">
        <left style="medium">
          <color indexed="64"/>
        </left>
        <right style="thin">
          <color auto="1"/>
        </right>
        <top style="medium">
          <color auto="1"/>
        </top>
        <bottom style="medium">
          <color auto="1"/>
        </bottom>
        <vertical style="thin">
          <color auto="1"/>
        </vertical>
        <horizontal style="medium">
          <color auto="1"/>
        </horizontal>
      </border>
      <protection locked="1" hidden="0"/>
    </dxf>
    <dxf>
      <font>
        <b val="0"/>
        <i val="0"/>
        <strike val="0"/>
        <condense val="0"/>
        <extend val="0"/>
        <outline val="0"/>
        <shadow val="0"/>
        <u val="none"/>
        <vertAlign val="baseline"/>
        <sz val="11"/>
        <color auto="1"/>
        <name val="Calibri"/>
        <scheme val="minor"/>
      </font>
      <numFmt numFmtId="9" formatCode="&quot;$&quot;#,##0_);\(&quot;$&quot;#,##0\)"/>
      <fill>
        <patternFill patternType="none">
          <fgColor indexed="64"/>
          <bgColor auto="1"/>
        </patternFill>
      </fill>
    </dxf>
    <dxf>
      <font>
        <b val="0"/>
        <i val="0"/>
        <strike val="0"/>
        <condense val="0"/>
        <extend val="0"/>
        <outline val="0"/>
        <shadow val="0"/>
        <u val="none"/>
        <vertAlign val="baseline"/>
        <sz val="11"/>
        <color auto="1"/>
        <name val="Calibri"/>
        <scheme val="minor"/>
      </font>
      <numFmt numFmtId="164" formatCode="_(* #,##0_);_(* \(#,##0\);_(* &quot;-&quot;??_);_(@_)"/>
      <fill>
        <patternFill patternType="none">
          <fgColor indexed="64"/>
          <bgColor auto="1"/>
        </patternFill>
      </fill>
    </dxf>
    <dxf>
      <font>
        <strike val="0"/>
        <outline val="0"/>
        <shadow val="0"/>
        <u val="none"/>
        <vertAlign val="baseline"/>
        <sz val="11"/>
        <name val="Calibri"/>
        <scheme val="minor"/>
      </font>
      <numFmt numFmtId="30" formatCode="@"/>
      <fill>
        <patternFill patternType="none">
          <fgColor indexed="64"/>
          <bgColor auto="1"/>
        </patternFill>
      </fill>
      <alignment horizontal="general" vertical="bottom" textRotation="0" wrapText="1" indent="0" justifyLastLine="0" shrinkToFit="0" readingOrder="0"/>
      <border diagonalUp="0" diagonalDown="0">
        <left style="medium">
          <color indexed="64"/>
        </left>
        <right/>
        <top/>
        <bottom/>
        <vertical/>
        <horizontal/>
      </border>
    </dxf>
    <dxf>
      <border outline="0">
        <top style="medium">
          <color indexed="64"/>
        </top>
        <bottom style="medium">
          <color indexed="64"/>
        </bottom>
      </border>
    </dxf>
    <dxf>
      <font>
        <strike val="0"/>
        <outline val="0"/>
        <shadow val="0"/>
        <u val="none"/>
        <vertAlign val="baseline"/>
        <sz val="11"/>
        <name val="Calibri"/>
        <scheme val="minor"/>
      </font>
      <fill>
        <patternFill patternType="none">
          <fgColor indexed="64"/>
          <bgColor auto="1"/>
        </patternFill>
      </fill>
    </dxf>
    <dxf>
      <border>
        <bottom style="medium">
          <color indexed="64"/>
        </bottom>
      </border>
    </dxf>
    <dxf>
      <font>
        <strike val="0"/>
        <outline val="0"/>
        <shadow val="0"/>
        <u val="none"/>
        <vertAlign val="baseline"/>
        <sz val="11"/>
        <name val="Calibri"/>
        <scheme val="minor"/>
      </font>
      <fill>
        <patternFill patternType="none">
          <fgColor indexed="64"/>
          <bgColor auto="1"/>
        </patternFill>
      </fill>
      <border diagonalUp="0" diagonalDown="0" outline="0">
        <left/>
        <right/>
        <top/>
        <bottom/>
      </border>
    </dxf>
    <dxf>
      <font>
        <strike val="0"/>
        <outline val="0"/>
        <shadow val="0"/>
        <u val="none"/>
        <vertAlign val="baseline"/>
        <sz val="11"/>
        <name val="Calibri"/>
        <scheme val="minor"/>
      </font>
      <fill>
        <patternFill patternType="none">
          <fgColor indexed="64"/>
          <bgColor auto="1"/>
        </patternFill>
      </fill>
    </dxf>
    <dxf>
      <font>
        <strike val="0"/>
        <outline val="0"/>
        <shadow val="0"/>
        <u val="none"/>
        <vertAlign val="baseline"/>
        <sz val="11"/>
        <name val="Calibri"/>
        <scheme val="minor"/>
      </font>
      <fill>
        <patternFill patternType="none">
          <fgColor indexed="64"/>
          <bgColor auto="1"/>
        </patternFill>
      </fill>
    </dxf>
    <dxf>
      <font>
        <b val="0"/>
        <i val="0"/>
        <strike val="0"/>
        <condense val="0"/>
        <extend val="0"/>
        <outline val="0"/>
        <shadow val="0"/>
        <u val="none"/>
        <vertAlign val="baseline"/>
        <sz val="11"/>
        <color auto="1"/>
        <name val="Calibri"/>
        <scheme val="minor"/>
      </font>
      <numFmt numFmtId="9" formatCode="&quot;$&quot;#,##0_);\(&quot;$&quot;#,##0\)"/>
      <fill>
        <patternFill patternType="none">
          <fgColor indexed="64"/>
          <bgColor indexed="65"/>
        </patternFill>
      </fill>
    </dxf>
    <dxf>
      <font>
        <strike val="0"/>
        <outline val="0"/>
        <shadow val="0"/>
        <u val="none"/>
        <vertAlign val="baseline"/>
        <sz val="11"/>
        <color auto="1"/>
        <name val="Calibri"/>
        <scheme val="minor"/>
      </font>
      <fill>
        <patternFill patternType="none">
          <fgColor indexed="64"/>
          <bgColor auto="1"/>
        </patternFill>
      </fill>
    </dxf>
    <dxf>
      <font>
        <b val="0"/>
        <i val="0"/>
        <strike val="0"/>
        <condense val="0"/>
        <extend val="0"/>
        <outline val="0"/>
        <shadow val="0"/>
        <u val="none"/>
        <vertAlign val="baseline"/>
        <sz val="11"/>
        <color theme="3"/>
        <name val="Calibri"/>
        <scheme val="minor"/>
      </font>
      <numFmt numFmtId="9" formatCode="&quot;$&quot;#,##0_);\(&quot;$&quot;#,##0\)"/>
      <fill>
        <patternFill patternType="none">
          <fgColor indexed="64"/>
          <bgColor auto="1"/>
        </patternFill>
      </fill>
      <border diagonalUp="0" diagonalDown="0">
        <left/>
        <right style="medium">
          <color indexed="64"/>
        </right>
        <top style="medium">
          <color auto="1"/>
        </top>
        <bottom style="medium">
          <color auto="1"/>
        </bottom>
        <vertical/>
        <horizontal style="medium">
          <color auto="1"/>
        </horizontal>
      </border>
    </dxf>
    <dxf>
      <font>
        <b val="0"/>
        <i val="0"/>
        <strike val="0"/>
        <condense val="0"/>
        <extend val="0"/>
        <outline val="0"/>
        <shadow val="0"/>
        <u val="none"/>
        <vertAlign val="baseline"/>
        <sz val="11"/>
        <color theme="3"/>
        <name val="Calibri"/>
        <scheme val="minor"/>
      </font>
      <numFmt numFmtId="164" formatCode="_(* #,##0_);_(* \(#,##0\);_(* &quot;-&quot;??_);_(@_)"/>
      <fill>
        <patternFill patternType="none">
          <fgColor indexed="64"/>
          <bgColor auto="1"/>
        </patternFill>
      </fill>
    </dxf>
    <dxf>
      <font>
        <strike val="0"/>
        <outline val="0"/>
        <shadow val="0"/>
        <u val="none"/>
        <vertAlign val="baseline"/>
        <sz val="11"/>
        <name val="Calibri"/>
        <scheme val="minor"/>
      </font>
      <fill>
        <patternFill patternType="none">
          <fgColor indexed="64"/>
          <bgColor auto="1"/>
        </patternFill>
      </fill>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1"/>
        <name val="Calibri"/>
        <scheme val="minor"/>
      </font>
      <fill>
        <patternFill patternType="none">
          <fgColor indexed="64"/>
          <bgColor auto="1"/>
        </patternFill>
      </fill>
    </dxf>
    <dxf>
      <border>
        <bottom style="medium">
          <color indexed="64"/>
        </bottom>
      </border>
    </dxf>
    <dxf>
      <font>
        <strike val="0"/>
        <outline val="0"/>
        <shadow val="0"/>
        <u val="none"/>
        <vertAlign val="baseline"/>
        <sz val="11"/>
        <name val="Calibri"/>
        <scheme val="minor"/>
      </font>
      <fill>
        <patternFill patternType="none">
          <fgColor indexed="64"/>
          <bgColor auto="1"/>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164" formatCode="_(* #,##0_);_(* \(#,##0\);_(* &quot;-&quot;??_);_(@_)"/>
    </dxf>
    <dxf>
      <font>
        <b val="0"/>
        <i val="0"/>
        <strike val="0"/>
        <condense val="0"/>
        <extend val="0"/>
        <outline val="0"/>
        <shadow val="0"/>
        <u val="none"/>
        <vertAlign val="baseline"/>
        <sz val="11"/>
        <color theme="1"/>
        <name val="Calibri"/>
        <scheme val="minor"/>
      </font>
      <numFmt numFmtId="164" formatCode="_(* #,##0_);_(* \(#,##0\);_(* &quot;-&quot;??_);_(@_)"/>
    </dxf>
    <dxf>
      <font>
        <b val="0"/>
        <i val="0"/>
        <strike val="0"/>
        <condense val="0"/>
        <extend val="0"/>
        <outline val="0"/>
        <shadow val="0"/>
        <u val="none"/>
        <vertAlign val="baseline"/>
        <sz val="11"/>
        <color auto="1"/>
        <name val="Calibri"/>
        <scheme val="minor"/>
      </font>
      <numFmt numFmtId="164" formatCode="_(* #,##0_);_(* \(#,##0\);_(* &quot;-&quot;??_);_(@_)"/>
    </dxf>
    <dxf>
      <font>
        <b val="0"/>
        <i val="0"/>
        <strike val="0"/>
        <condense val="0"/>
        <extend val="0"/>
        <outline val="0"/>
        <shadow val="0"/>
        <u val="none"/>
        <vertAlign val="baseline"/>
        <sz val="11"/>
        <color theme="1"/>
        <name val="Calibri"/>
        <scheme val="minor"/>
      </font>
      <numFmt numFmtId="164" formatCode="_(* #,##0_);_(* \(#,##0\);_(* &quot;-&quot;??_);_(@_)"/>
    </dxf>
    <dxf>
      <font>
        <b/>
        <i val="0"/>
        <strike val="0"/>
        <condense val="0"/>
        <extend val="0"/>
        <outline val="0"/>
        <shadow val="0"/>
        <u val="none"/>
        <vertAlign val="baseline"/>
        <sz val="11"/>
        <color theme="1"/>
        <name val="Calibri"/>
        <scheme val="minor"/>
      </font>
      <numFmt numFmtId="164" formatCode="_(* #,##0_);_(* \(#,##0\);_(* &quot;-&quot;??_);_(@_)"/>
      <alignment horizontal="left" vertical="bottom" textRotation="0" wrapText="0" indent="0" justifyLastLine="0" shrinkToFit="0" readingOrder="0"/>
      <border diagonalUp="0" diagonalDown="0">
        <left/>
        <right style="medium">
          <color indexed="64"/>
        </right>
        <top style="medium">
          <color auto="1"/>
        </top>
        <bottom style="medium">
          <color auto="1"/>
        </bottom>
        <vertical/>
        <horizontal style="medium">
          <color auto="1"/>
        </horizontal>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Calibri"/>
        <scheme val="minor"/>
      </font>
    </dxf>
    <dxf>
      <border>
        <bottom style="medium">
          <color indexed="64"/>
        </bottom>
      </border>
    </dxf>
    <dxf>
      <font>
        <b val="0"/>
        <strike val="0"/>
        <outline val="0"/>
        <shadow val="0"/>
        <u val="none"/>
        <vertAlign val="baseline"/>
        <sz val="11"/>
        <color auto="1"/>
        <name val="Calibri"/>
        <scheme val="minor"/>
      </font>
      <border diagonalUp="0" diagonalDown="0" outline="0">
        <left/>
        <right/>
        <top/>
        <bottom/>
      </border>
    </dxf>
    <dxf>
      <font>
        <b val="0"/>
        <i val="0"/>
        <strike val="0"/>
        <condense val="0"/>
        <extend val="0"/>
        <outline val="0"/>
        <shadow val="0"/>
        <u val="none"/>
        <vertAlign val="baseline"/>
        <sz val="11"/>
        <color theme="3"/>
        <name val="Calibri"/>
        <scheme val="minor"/>
      </font>
      <numFmt numFmtId="3" formatCode="#,##0"/>
      <fill>
        <patternFill patternType="none">
          <fgColor indexed="64"/>
          <bgColor indexed="65"/>
        </patternFill>
      </fill>
      <alignment horizontal="general" vertical="bottom" textRotation="0" wrapText="0" indent="0" justifyLastLine="0" shrinkToFit="0" readingOrder="0"/>
      <border diagonalUp="0" diagonalDown="0" outline="0">
        <left/>
        <right/>
        <top/>
        <bottom style="medium">
          <color indexed="64"/>
        </bottom>
      </border>
      <protection locked="1" hidden="0"/>
    </dxf>
    <dxf>
      <font>
        <b val="0"/>
        <i val="0"/>
        <strike val="0"/>
        <condense val="0"/>
        <extend val="0"/>
        <outline val="0"/>
        <shadow val="0"/>
        <u val="none"/>
        <vertAlign val="baseline"/>
        <sz val="11"/>
        <color theme="3"/>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style="medium">
          <color indexed="64"/>
        </bottom>
      </border>
      <protection locked="1" hidden="0"/>
    </dxf>
    <dxf>
      <font>
        <b val="0"/>
        <i val="0"/>
        <strike val="0"/>
        <condense val="0"/>
        <extend val="0"/>
        <outline val="0"/>
        <shadow val="0"/>
        <u val="none"/>
        <vertAlign val="baseline"/>
        <sz val="11"/>
        <color theme="3"/>
        <name val="Calibri"/>
        <scheme val="minor"/>
      </font>
      <numFmt numFmtId="3" formatCode="#,##0"/>
      <fill>
        <patternFill patternType="none">
          <fgColor indexed="64"/>
          <bgColor indexed="65"/>
        </patternFill>
      </fill>
      <alignment horizontal="general" vertical="bottom" textRotation="0" wrapText="0" indent="0" justifyLastLine="0" shrinkToFit="0" readingOrder="0"/>
      <border diagonalUp="0" diagonalDown="0" outline="0">
        <left/>
        <right/>
        <top/>
        <bottom style="medium">
          <color indexed="64"/>
        </bottom>
      </border>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0" indent="0" justifyLastLine="0" shrinkToFit="0" readingOrder="0"/>
      <border diagonalUp="0" diagonalDown="0" outline="0">
        <left/>
        <right/>
        <top/>
        <bottom style="medium">
          <color indexed="64"/>
        </bottom>
      </border>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3"/>
        <name val="Calibri"/>
        <scheme val="minor"/>
      </font>
      <fill>
        <patternFill patternType="none">
          <fgColor indexed="64"/>
          <bgColor indexed="65"/>
        </patternFill>
      </fill>
      <alignment horizontal="general" vertical="bottom" textRotation="0" wrapText="0" indent="0" justifyLastLine="0" shrinkToFit="0" readingOrder="0"/>
      <protection locked="1" hidden="0"/>
    </dxf>
    <dxf>
      <border outline="0">
        <bottom style="medium">
          <color indexed="64"/>
        </bottom>
      </border>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bottom" textRotation="0" wrapText="0" indent="0" justifyLastLine="0" shrinkToFit="0" readingOrder="0"/>
    </dxf>
    <dxf>
      <font>
        <strike val="0"/>
        <outline val="0"/>
        <shadow val="0"/>
        <u val="none"/>
        <vertAlign val="baseline"/>
        <sz val="11"/>
        <name val="Calibri"/>
        <scheme val="minor"/>
      </font>
      <numFmt numFmtId="168" formatCode="&quot;$&quot;#,##0.00"/>
    </dxf>
    <dxf>
      <font>
        <strike val="0"/>
        <outline val="0"/>
        <shadow val="0"/>
        <u val="none"/>
        <vertAlign val="baseline"/>
        <sz val="11"/>
        <name val="Calibri"/>
        <scheme val="minor"/>
      </font>
      <numFmt numFmtId="165" formatCode="&quot;$&quot;#,##0"/>
    </dxf>
    <dxf>
      <font>
        <strike val="0"/>
        <outline val="0"/>
        <shadow val="0"/>
        <u val="none"/>
        <vertAlign val="baseline"/>
        <sz val="11"/>
        <name val="Calibri"/>
        <scheme val="minor"/>
      </font>
      <numFmt numFmtId="164" formatCode="_(* #,##0_);_(* \(#,##0\);_(* &quot;-&quot;??_);_(@_)"/>
    </dxf>
    <dxf>
      <font>
        <strike val="0"/>
        <outline val="0"/>
        <shadow val="0"/>
        <u val="none"/>
        <vertAlign val="baseline"/>
        <sz val="11"/>
        <name val="Calibri"/>
        <scheme val="minor"/>
      </font>
      <numFmt numFmtId="164" formatCode="_(* #,##0_);_(* \(#,##0\);_(* &quot;-&quot;??_);_(@_)"/>
    </dxf>
    <dxf>
      <font>
        <b val="0"/>
        <i val="0"/>
        <strike val="0"/>
        <condense val="0"/>
        <extend val="0"/>
        <outline val="0"/>
        <shadow val="0"/>
        <u val="none"/>
        <vertAlign val="baseline"/>
        <sz val="11"/>
        <color auto="1"/>
        <name val="Calibri"/>
        <scheme val="minor"/>
      </font>
      <numFmt numFmtId="11" formatCode="&quot;$&quot;#,##0.00_);\(&quot;$&quot;#,##0.00\)"/>
      <fill>
        <patternFill patternType="none">
          <fgColor indexed="64"/>
          <bgColor indexed="65"/>
        </patternFill>
      </fill>
      <alignment horizontal="right" vertical="bottom" textRotation="0" wrapText="0" indent="0" justifyLastLine="0" shrinkToFit="0" readingOrder="0"/>
      <border diagonalUp="0" diagonalDown="0">
        <left/>
        <right style="medium">
          <color indexed="64"/>
        </right>
        <top style="medium">
          <color auto="1"/>
        </top>
        <bottom style="medium">
          <color auto="1"/>
        </bottom>
        <vertical/>
        <horizontal style="medium">
          <color auto="1"/>
        </horizontal>
      </border>
    </dxf>
    <dxf>
      <font>
        <b val="0"/>
        <i val="0"/>
        <strike val="0"/>
        <condense val="0"/>
        <extend val="0"/>
        <outline val="0"/>
        <shadow val="0"/>
        <u val="none"/>
        <vertAlign val="baseline"/>
        <sz val="11"/>
        <color auto="1"/>
        <name val="Calibri"/>
        <scheme val="minor"/>
      </font>
      <numFmt numFmtId="9" formatCode="&quot;$&quot;#,##0_);\(&quot;$&quot;#,##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4" formatCode="_(* #,##0_);_(* \(#,##0\);_(*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4" formatCode="_(* #,##0_);_(* \(#,##0\);_(* &quot;-&quot;??_);_(@_)"/>
      <fill>
        <patternFill patternType="none">
          <fgColor indexed="64"/>
          <bgColor indexed="65"/>
        </patternFill>
      </fill>
      <alignment horizontal="left" vertical="bottom" textRotation="0" wrapText="0" indent="0" justifyLastLine="0" shrinkToFit="0" readingOrder="0"/>
      <border diagonalUp="0" diagonalDown="0" outline="0">
        <left/>
        <right style="medium">
          <color indexed="64"/>
        </right>
        <top/>
        <bottom/>
      </border>
    </dxf>
    <dxf>
      <font>
        <b val="0"/>
        <i val="0"/>
        <strike val="0"/>
        <condense val="0"/>
        <extend val="0"/>
        <outline val="0"/>
        <shadow val="0"/>
        <u val="none"/>
        <vertAlign val="baseline"/>
        <sz val="11"/>
        <color theme="1"/>
        <name val="Calibri"/>
        <scheme val="minor"/>
      </font>
      <numFmt numFmtId="11" formatCode="&quot;$&quot;#,##0.00_);\(&quot;$&quot;#,##0.00\)"/>
      <fill>
        <patternFill patternType="none">
          <fgColor indexed="64"/>
          <bgColor indexed="65"/>
        </patternFill>
      </fill>
      <alignment horizontal="right" vertical="bottom" textRotation="0" wrapText="0" indent="0" justifyLastLine="0" shrinkToFit="0" readingOrder="0"/>
      <border diagonalUp="0" diagonalDown="0">
        <left/>
        <right style="medium">
          <color indexed="64"/>
        </right>
        <top style="medium">
          <color auto="1"/>
        </top>
        <bottom style="medium">
          <color auto="1"/>
        </bottom>
        <vertical/>
        <horizontal style="medium">
          <color auto="1"/>
        </horizontal>
      </border>
    </dxf>
    <dxf>
      <font>
        <b val="0"/>
        <i val="0"/>
        <strike val="0"/>
        <condense val="0"/>
        <extend val="0"/>
        <outline val="0"/>
        <shadow val="0"/>
        <u val="none"/>
        <vertAlign val="baseline"/>
        <sz val="11"/>
        <color theme="1"/>
        <name val="Calibri"/>
        <scheme val="minor"/>
      </font>
      <numFmt numFmtId="9" formatCode="&quot;$&quot;#,##0_);\(&quot;$&quot;#,##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_(* #,##0_);_(* \(#,##0\);_(*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_(* #,##0_);_(* \(#,##0\);_(* &quot;-&quot;??_);_(@_)"/>
      <fill>
        <patternFill patternType="none">
          <fgColor indexed="64"/>
          <bgColor indexed="65"/>
        </patternFill>
      </fill>
      <alignment horizontal="left" vertical="bottom"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1"/>
        <name val="Calibri"/>
        <scheme val="minor"/>
      </font>
    </dxf>
    <dxf>
      <border>
        <bottom style="medium">
          <color indexed="64"/>
        </bottom>
      </border>
    </dxf>
    <dxf>
      <font>
        <strike val="0"/>
        <outline val="0"/>
        <shadow val="0"/>
        <u val="none"/>
        <vertAlign val="baseline"/>
        <sz val="11"/>
        <name val="Calibri"/>
        <scheme val="minor"/>
      </font>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14" formatCode="0.00%"/>
      <fill>
        <patternFill patternType="none">
          <fgColor indexed="64"/>
          <bgColor indexed="65"/>
        </patternFill>
      </fill>
      <border diagonalUp="0" diagonalDown="0" outline="0">
        <left/>
        <right/>
        <top/>
        <bottom style="medium">
          <color indexed="64"/>
        </bottom>
      </border>
    </dxf>
    <dxf>
      <font>
        <strike val="0"/>
        <outline val="0"/>
        <shadow val="0"/>
        <u val="none"/>
        <vertAlign val="baseline"/>
        <sz val="11"/>
        <name val="Calibri"/>
        <scheme val="minor"/>
      </font>
    </dxf>
    <dxf>
      <font>
        <strike val="0"/>
        <outline val="0"/>
        <shadow val="0"/>
        <u val="none"/>
        <vertAlign val="baseline"/>
        <sz val="11"/>
        <name val="Calibri"/>
        <scheme val="minor"/>
      </font>
      <numFmt numFmtId="164" formatCode="_(* #,##0_);_(* \(#,##0\);_(* &quot;-&quot;??_);_(@_)"/>
    </dxf>
    <dxf>
      <font>
        <strike val="0"/>
        <outline val="0"/>
        <shadow val="0"/>
        <u val="none"/>
        <vertAlign val="baseline"/>
        <sz val="11"/>
        <name val="Calibri"/>
        <scheme val="minor"/>
      </font>
      <numFmt numFmtId="5" formatCode="#,##0_);\(#,##0\)"/>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0" indent="0" justifyLastLine="0" shrinkToFit="0" readingOrder="0"/>
      <border diagonalUp="0" diagonalDown="0">
        <left/>
        <right style="medium">
          <color indexed="64"/>
        </right>
        <top style="medium">
          <color auto="1"/>
        </top>
        <bottom style="medium">
          <color auto="1"/>
        </bottom>
        <vertical/>
        <horizontal style="medium">
          <color auto="1"/>
        </horizontal>
      </border>
    </dxf>
    <dxf>
      <border outline="0">
        <left style="medium">
          <color indexed="64"/>
        </left>
        <right style="medium">
          <color indexed="64"/>
        </right>
        <top style="medium">
          <color indexed="64"/>
        </top>
        <bottom style="medium">
          <color indexed="64"/>
        </bottom>
      </border>
    </dxf>
    <dxf>
      <font>
        <strike val="0"/>
        <outline val="0"/>
        <shadow val="0"/>
        <u val="none"/>
        <vertAlign val="baseline"/>
        <sz val="11"/>
        <name val="Calibri"/>
        <scheme val="minor"/>
      </font>
      <numFmt numFmtId="0" formatCode="General"/>
    </dxf>
    <dxf>
      <border>
        <bottom style="medium">
          <color indexed="64"/>
        </bottom>
      </border>
    </dxf>
    <dxf>
      <font>
        <b/>
        <i val="0"/>
        <strike val="0"/>
        <condense val="0"/>
        <extend val="0"/>
        <outline val="0"/>
        <shadow val="0"/>
        <u val="none"/>
        <vertAlign val="baseline"/>
        <sz val="11"/>
        <color rgb="FF000000"/>
        <name val="Calibri"/>
        <scheme val="minor"/>
      </font>
      <numFmt numFmtId="0" formatCode="General"/>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14" formatCode="0.00%"/>
      <fill>
        <patternFill patternType="none">
          <fgColor indexed="64"/>
          <bgColor indexed="65"/>
        </patternFill>
      </fill>
      <alignment horizontal="general" vertical="bottom" textRotation="0" wrapText="0" indent="0" justifyLastLine="0" shrinkToFit="0" readingOrder="0"/>
      <border diagonalUp="0" diagonalDown="0">
        <left style="medium">
          <color auto="1"/>
        </left>
        <right/>
        <top style="thin">
          <color auto="1"/>
        </top>
        <bottom style="thin">
          <color auto="1"/>
        </bottom>
        <vertical style="medium">
          <color auto="1"/>
        </vertical>
        <horizontal style="thin">
          <color auto="1"/>
        </horizontal>
      </border>
      <protection locked="1" hidden="0"/>
    </dxf>
    <dxf>
      <font>
        <b val="0"/>
        <i val="0"/>
        <strike val="0"/>
        <condense val="0"/>
        <extend val="0"/>
        <outline val="0"/>
        <shadow val="0"/>
        <u val="none"/>
        <vertAlign val="baseline"/>
        <sz val="11"/>
        <color theme="1"/>
        <name val="Calibri"/>
        <scheme val="minor"/>
      </font>
      <numFmt numFmtId="5" formatCode="#,##0_);\(#,##0\)"/>
      <fill>
        <patternFill patternType="none">
          <fgColor indexed="64"/>
          <bgColor indexed="65"/>
        </patternFill>
      </fill>
      <alignment horizontal="general" vertical="bottom" textRotation="0" wrapText="0" indent="0" justifyLastLine="0" shrinkToFit="0" readingOrder="0"/>
      <border diagonalUp="0" diagonalDown="0">
        <left style="medium">
          <color auto="1"/>
        </left>
        <right style="medium">
          <color auto="1"/>
        </right>
        <top style="thin">
          <color auto="1"/>
        </top>
        <bottom style="thin">
          <color auto="1"/>
        </bottom>
        <vertical style="medium">
          <color auto="1"/>
        </vertical>
        <horizontal style="thin">
          <color auto="1"/>
        </horizontal>
      </border>
      <protection locked="1" hidden="0"/>
    </dxf>
    <dxf>
      <font>
        <b val="0"/>
        <i val="0"/>
        <strike val="0"/>
        <condense val="0"/>
        <extend val="0"/>
        <outline val="0"/>
        <shadow val="0"/>
        <u val="none"/>
        <vertAlign val="baseline"/>
        <sz val="11"/>
        <color theme="1"/>
        <name val="Calibri"/>
        <scheme val="minor"/>
      </font>
      <numFmt numFmtId="164" formatCode="_(* #,##0_);_(* \(#,##0\);_(* &quot;-&quot;??_);_(@_)"/>
      <fill>
        <patternFill patternType="none">
          <fgColor indexed="64"/>
          <bgColor indexed="65"/>
        </patternFill>
      </fill>
      <alignment horizontal="general" vertical="bottom" textRotation="0" wrapText="0" indent="0" justifyLastLine="0" shrinkToFit="0" readingOrder="0"/>
      <border diagonalUp="0" diagonalDown="0">
        <left style="medium">
          <color auto="1"/>
        </left>
        <right style="medium">
          <color auto="1"/>
        </right>
        <top style="thin">
          <color auto="1"/>
        </top>
        <bottom style="thin">
          <color auto="1"/>
        </bottom>
        <vertical style="medium">
          <color auto="1"/>
        </vertical>
        <horizontal style="thin">
          <color auto="1"/>
        </horizontal>
      </border>
      <protection locked="1" hidden="0"/>
    </dxf>
    <dxf>
      <font>
        <b val="0"/>
        <i val="0"/>
        <strike val="0"/>
        <condense val="0"/>
        <extend val="0"/>
        <outline val="0"/>
        <shadow val="0"/>
        <u val="none"/>
        <vertAlign val="baseline"/>
        <sz val="11"/>
        <color theme="1"/>
        <name val="Calibri"/>
        <scheme val="minor"/>
      </font>
      <numFmt numFmtId="5" formatCode="#,##0_);\(#,##0\)"/>
      <fill>
        <patternFill patternType="none">
          <fgColor indexed="64"/>
          <bgColor indexed="65"/>
        </patternFill>
      </fill>
      <alignment horizontal="general" vertical="bottom" textRotation="0" wrapText="0" indent="0" justifyLastLine="0" shrinkToFit="0" readingOrder="0"/>
      <border diagonalUp="0" diagonalDown="0">
        <left style="medium">
          <color auto="1"/>
        </left>
        <right style="medium">
          <color auto="1"/>
        </right>
        <top style="thin">
          <color auto="1"/>
        </top>
        <bottom style="thin">
          <color auto="1"/>
        </bottom>
        <vertical style="medium">
          <color auto="1"/>
        </vertical>
        <horizontal style="thin">
          <color auto="1"/>
        </horizontal>
      </border>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0" indent="0" justifyLastLine="0" shrinkToFit="0" readingOrder="0"/>
      <border diagonalUp="0" diagonalDown="0">
        <left/>
        <right style="medium">
          <color auto="1"/>
        </right>
        <top style="thin">
          <color auto="1"/>
        </top>
        <bottom style="thin">
          <color auto="1"/>
        </bottom>
        <vertical style="medium">
          <color auto="1"/>
        </vertical>
        <horizontal style="thin">
          <color auto="1"/>
        </horizontal>
      </border>
    </dxf>
    <dxf>
      <border outline="0">
        <left style="medium">
          <color indexed="64"/>
        </left>
        <top style="medium">
          <color indexed="64"/>
        </top>
        <bottom style="medium">
          <color indexed="64"/>
        </bottom>
      </border>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border>
        <bottom style="medium">
          <color indexed="64"/>
        </bottom>
      </border>
    </dxf>
    <dxf>
      <font>
        <b/>
        <i val="0"/>
        <strike val="0"/>
        <condense val="0"/>
        <extend val="0"/>
        <outline val="0"/>
        <shadow val="0"/>
        <u val="none"/>
        <vertAlign val="baseline"/>
        <sz val="11"/>
        <color rgb="FF000000"/>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medium">
          <color auto="1"/>
        </left>
        <right style="medium">
          <color auto="1"/>
        </right>
        <top/>
        <bottom/>
        <vertical style="medium">
          <color auto="1"/>
        </vertical>
        <horizontal style="thin">
          <color auto="1"/>
        </horizontal>
      </border>
    </dxf>
    <dxf>
      <font>
        <b val="0"/>
        <i val="0"/>
        <strike val="0"/>
        <condense val="0"/>
        <extend val="0"/>
        <outline val="0"/>
        <shadow val="0"/>
        <u val="none"/>
        <vertAlign val="baseline"/>
        <sz val="11"/>
        <color auto="1"/>
        <name val="Calibri"/>
        <scheme val="minor"/>
      </font>
      <numFmt numFmtId="165" formatCode="&quot;$&quot;#,##0"/>
      <fill>
        <patternFill patternType="solid">
          <fgColor theme="4" tint="0.79998168889431442"/>
          <bgColor theme="4" tint="0.79998168889431442"/>
        </patternFill>
      </fill>
      <border diagonalUp="0" diagonalDown="0">
        <left/>
        <right style="medium">
          <color indexed="64"/>
        </right>
        <top/>
        <bottom/>
        <vertical/>
        <horizontal/>
      </border>
    </dxf>
    <dxf>
      <font>
        <b val="0"/>
        <i val="0"/>
        <strike val="0"/>
        <condense val="0"/>
        <extend val="0"/>
        <outline val="0"/>
        <shadow val="0"/>
        <u val="none"/>
        <vertAlign val="baseline"/>
        <sz val="11"/>
        <color auto="1"/>
        <name val="Calibri"/>
        <scheme val="minor"/>
      </font>
      <numFmt numFmtId="164" formatCode="_(* #,##0_);_(* \(#,##0\);_(* &quot;-&quot;??_);_(@_)"/>
      <fill>
        <patternFill patternType="solid">
          <fgColor theme="4" tint="0.79998168889431442"/>
          <bgColor theme="4" tint="0.79998168889431442"/>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auto="1"/>
        <name val="Calibri"/>
        <scheme val="minor"/>
      </font>
      <numFmt numFmtId="165" formatCode="&quot;$&quot;#,##0"/>
      <fill>
        <patternFill patternType="none">
          <fgColor indexed="64"/>
          <bgColor indexed="65"/>
        </patternFill>
      </fill>
      <border diagonalUp="0" diagonalDown="0">
        <left/>
        <right style="medium">
          <color indexed="64"/>
        </right>
        <top/>
        <bottom/>
        <vertical/>
        <horizontal/>
      </border>
    </dxf>
    <dxf>
      <font>
        <b val="0"/>
        <i val="0"/>
        <strike val="0"/>
        <condense val="0"/>
        <extend val="0"/>
        <outline val="0"/>
        <shadow val="0"/>
        <u val="none"/>
        <vertAlign val="baseline"/>
        <sz val="11"/>
        <color auto="1"/>
        <name val="Calibri"/>
        <scheme val="minor"/>
      </font>
      <numFmt numFmtId="164" formatCode="_(* #,##0_);_(* \(#,##0\);_(* &quot;-&quot;??_);_(@_)"/>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auto="1"/>
        <name val="Calibri"/>
        <scheme val="minor"/>
      </font>
      <numFmt numFmtId="165" formatCode="&quot;$&quot;#,##0"/>
      <fill>
        <patternFill patternType="none">
          <fgColor indexed="64"/>
          <bgColor indexed="65"/>
        </patternFill>
      </fill>
      <border diagonalUp="0" diagonalDown="0">
        <left/>
        <right style="medium">
          <color indexed="64"/>
        </right>
        <top/>
        <bottom/>
        <vertical/>
        <horizontal/>
      </border>
    </dxf>
    <dxf>
      <font>
        <b val="0"/>
        <i val="0"/>
        <strike val="0"/>
        <condense val="0"/>
        <extend val="0"/>
        <outline val="0"/>
        <shadow val="0"/>
        <u val="none"/>
        <vertAlign val="baseline"/>
        <sz val="11"/>
        <color auto="1"/>
        <name val="Calibri"/>
        <scheme val="minor"/>
      </font>
      <numFmt numFmtId="164" formatCode="_(* #,##0_);_(* \(#,##0\);_(* &quot;-&quot;??_);_(@_)"/>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0" indent="0" justifyLastLine="0" shrinkToFit="0" readingOrder="0"/>
      <border diagonalUp="0" diagonalDown="0">
        <left/>
        <right/>
        <top style="medium">
          <color auto="1"/>
        </top>
        <bottom style="medium">
          <color auto="1"/>
        </bottom>
        <vertical/>
        <horizontal style="medium">
          <color auto="1"/>
        </horizontal>
      </border>
    </dxf>
    <dxf>
      <border outline="0">
        <left style="medium">
          <color indexed="64"/>
        </left>
        <top style="medium">
          <color indexed="64"/>
        </top>
      </border>
    </dxf>
    <dxf>
      <border outline="0">
        <bottom style="medium">
          <color indexed="64"/>
        </bottom>
      </border>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numFmt numFmtId="11" formatCode="&quot;$&quot;#,##0.00_);\(&quot;$&quot;#,##0.00\)"/>
    </dxf>
    <dxf>
      <font>
        <b val="0"/>
        <i val="0"/>
        <strike val="0"/>
        <condense val="0"/>
        <extend val="0"/>
        <outline val="0"/>
        <shadow val="0"/>
        <u val="none"/>
        <vertAlign val="baseline"/>
        <sz val="11"/>
        <color theme="1"/>
        <name val="Calibri"/>
        <scheme val="minor"/>
      </font>
      <numFmt numFmtId="9" formatCode="&quot;$&quot;#,##0_);\(&quot;$&quot;#,##0\)"/>
    </dxf>
    <dxf>
      <font>
        <b val="0"/>
        <i val="0"/>
        <strike val="0"/>
        <condense val="0"/>
        <extend val="0"/>
        <outline val="0"/>
        <shadow val="0"/>
        <u val="none"/>
        <vertAlign val="baseline"/>
        <sz val="11"/>
        <color theme="1"/>
        <name val="Calibri"/>
        <scheme val="minor"/>
      </font>
      <numFmt numFmtId="164" formatCode="_(* #,##0_);_(* \(#,##0\);_(* &quot;-&quot;??_);_(@_)"/>
    </dxf>
    <dxf>
      <font>
        <b val="0"/>
        <i val="0"/>
        <strike val="0"/>
        <condense val="0"/>
        <extend val="0"/>
        <outline val="0"/>
        <shadow val="0"/>
        <u val="none"/>
        <vertAlign val="baseline"/>
        <sz val="11"/>
        <color theme="1"/>
        <name val="Calibri"/>
        <scheme val="minor"/>
      </font>
      <numFmt numFmtId="11" formatCode="&quot;$&quot;#,##0.00_);\(&quot;$&quot;#,##0.00\)"/>
      <border diagonalUp="0" diagonalDown="0">
        <left/>
        <right style="medium">
          <color indexed="64"/>
        </right>
        <top style="medium">
          <color auto="1"/>
        </top>
        <bottom style="medium">
          <color auto="1"/>
        </bottom>
        <vertical/>
        <horizontal style="medium">
          <color auto="1"/>
        </horizontal>
      </border>
    </dxf>
    <dxf>
      <font>
        <b val="0"/>
        <i val="0"/>
        <strike val="0"/>
        <condense val="0"/>
        <extend val="0"/>
        <outline val="0"/>
        <shadow val="0"/>
        <u val="none"/>
        <vertAlign val="baseline"/>
        <sz val="11"/>
        <color theme="1"/>
        <name val="Calibri"/>
        <scheme val="minor"/>
      </font>
      <numFmt numFmtId="9" formatCode="&quot;$&quot;#,##0_);\(&quot;$&quot;#,##0\)"/>
    </dxf>
    <dxf>
      <font>
        <b val="0"/>
        <i val="0"/>
        <strike val="0"/>
        <condense val="0"/>
        <extend val="0"/>
        <outline val="0"/>
        <shadow val="0"/>
        <u val="none"/>
        <vertAlign val="baseline"/>
        <sz val="11"/>
        <color theme="1"/>
        <name val="Calibri"/>
        <scheme val="minor"/>
      </font>
      <numFmt numFmtId="164" formatCode="_(* #,##0_);_(* \(#,##0\);_(* &quot;-&quot;??_);_(@_)"/>
    </dxf>
    <dxf>
      <font>
        <b val="0"/>
        <i val="0"/>
        <strike val="0"/>
        <condense val="0"/>
        <extend val="0"/>
        <outline val="0"/>
        <shadow val="0"/>
        <u val="none"/>
        <vertAlign val="baseline"/>
        <sz val="11"/>
        <color theme="1"/>
        <name val="Calibri"/>
        <scheme val="minor"/>
      </font>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1"/>
        <color theme="1"/>
        <name val="Calibri"/>
        <scheme val="minor"/>
      </font>
    </dxf>
    <dxf>
      <border>
        <bottom style="medium">
          <color indexed="64"/>
        </bottom>
      </border>
    </dxf>
    <dxf>
      <font>
        <strike val="0"/>
        <outline val="0"/>
        <shadow val="0"/>
        <u val="none"/>
        <vertAlign val="baseline"/>
        <sz val="11"/>
        <name val="Calibri"/>
        <scheme val="minor"/>
      </font>
      <fill>
        <patternFill patternType="none">
          <fgColor indexed="64"/>
          <bgColor auto="1"/>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1"/>
        <name val="Calibri"/>
        <scheme val="minor"/>
      </font>
      <numFmt numFmtId="30" formatCode="@"/>
    </dxf>
    <dxf>
      <font>
        <strike val="0"/>
        <outline val="0"/>
        <shadow val="0"/>
        <u val="none"/>
        <vertAlign val="baseline"/>
        <sz val="11"/>
        <name val="Calibri"/>
        <scheme val="minor"/>
      </font>
      <numFmt numFmtId="30" formatCode="@"/>
    </dxf>
    <dxf>
      <font>
        <strike val="0"/>
        <outline val="0"/>
        <shadow val="0"/>
        <u val="none"/>
        <vertAlign val="baseline"/>
        <sz val="11"/>
        <name val="Calibri"/>
        <scheme val="minor"/>
      </font>
      <numFmt numFmtId="30" formatCode="@"/>
    </dxf>
    <dxf>
      <font>
        <b val="0"/>
        <i val="0"/>
        <strike val="0"/>
        <condense val="0"/>
        <extend val="0"/>
        <outline val="0"/>
        <shadow val="0"/>
        <u val="none"/>
        <vertAlign val="baseline"/>
        <sz val="10"/>
        <color auto="1"/>
        <name val="Arial"/>
        <scheme val="none"/>
      </font>
      <numFmt numFmtId="168" formatCode="&quot;$&quot;#,##0.00"/>
      <fill>
        <patternFill patternType="none">
          <fgColor indexed="64"/>
          <bgColor indexed="65"/>
        </patternFill>
      </fill>
      <alignment horizontal="right" vertical="bottom"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scheme val="minor"/>
      </font>
      <numFmt numFmtId="168" formatCode="&quot;$&quot;#,##0.0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numFmt numFmtId="5" formatCode="#,##0_);\(#,##0\)"/>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auto="1"/>
        <name val="Calibri"/>
        <scheme val="minor"/>
      </font>
      <numFmt numFmtId="5" formatCode="#,##0_);\(#,##0\)"/>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0"/>
        <color auto="1"/>
        <name val="Arial"/>
        <scheme val="none"/>
      </font>
      <numFmt numFmtId="167" formatCode="\$#,##0_);\(\$#,##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auto="1"/>
        <name val="Calibri"/>
        <scheme val="minor"/>
      </font>
      <numFmt numFmtId="167" formatCode="\$#,##0_);\(\$#,##0\)"/>
      <fill>
        <patternFill patternType="none">
          <fgColor indexed="64"/>
          <bgColor indexed="65"/>
        </patternFill>
      </fill>
    </dxf>
    <dxf>
      <font>
        <b val="0"/>
        <i val="0"/>
        <strike val="0"/>
        <condense val="0"/>
        <extend val="0"/>
        <outline val="0"/>
        <shadow val="0"/>
        <u val="none"/>
        <vertAlign val="baseline"/>
        <sz val="10"/>
        <color theme="1"/>
        <name val="Arial"/>
        <scheme val="none"/>
      </font>
      <numFmt numFmtId="168" formatCode="&quot;$&quot;#,##0.00"/>
      <fill>
        <patternFill patternType="none">
          <fgColor indexed="64"/>
          <bgColor indexed="65"/>
        </patternFill>
      </fill>
      <alignment horizontal="general" vertical="bottom"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168" formatCode="&quot;$&quot;#,##0.00"/>
      <fill>
        <patternFill patternType="none">
          <fgColor indexed="64"/>
          <bgColor indexed="65"/>
        </patternFill>
      </fill>
      <alignment horizontal="general" vertical="bottom" textRotation="0" wrapText="1" indent="0" justifyLastLine="0" shrinkToFit="0" readingOrder="0"/>
      <border diagonalUp="0" diagonalDown="0">
        <left/>
        <right style="medium">
          <color indexed="64"/>
        </right>
        <top style="medium">
          <color auto="1"/>
        </top>
        <bottom style="medium">
          <color auto="1"/>
        </bottom>
        <vertical/>
        <horizontal style="medium">
          <color auto="1"/>
        </horizontal>
      </border>
    </dxf>
    <dxf>
      <font>
        <b val="0"/>
        <i val="0"/>
        <strike val="0"/>
        <condense val="0"/>
        <extend val="0"/>
        <outline val="0"/>
        <shadow val="0"/>
        <u val="none"/>
        <vertAlign val="baseline"/>
        <sz val="10"/>
        <color auto="1"/>
        <name val="Arial"/>
        <scheme val="none"/>
      </font>
      <numFmt numFmtId="5" formatCode="#,##0_);\(#,##0\)"/>
      <fill>
        <patternFill patternType="none">
          <fgColor indexed="64"/>
          <bgColor indexed="65"/>
        </patternFill>
      </fill>
      <alignment horizontal="general" vertical="bottom"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scheme val="minor"/>
      </font>
      <numFmt numFmtId="5" formatCode="#,##0_);\(#,##0\)"/>
      <fill>
        <patternFill patternType="none">
          <fgColor indexed="64"/>
          <bgColor indexed="65"/>
        </patternFill>
      </fill>
    </dxf>
    <dxf>
      <font>
        <b val="0"/>
        <i val="0"/>
        <strike val="0"/>
        <condense val="0"/>
        <extend val="0"/>
        <outline val="0"/>
        <shadow val="0"/>
        <u val="none"/>
        <vertAlign val="baseline"/>
        <sz val="10"/>
        <color theme="1"/>
        <name val="Arial"/>
        <scheme val="none"/>
      </font>
      <numFmt numFmtId="165" formatCode="&quot;$&quot;#,##0"/>
      <alignment horizontal="right" vertical="bottom" textRotation="0" wrapText="1" indent="0" justifyLastLine="0" shrinkToFit="0" readingOrder="0"/>
      <border diagonalUp="0" diagonalDown="0" outline="0">
        <left/>
        <right/>
        <top/>
        <bottom/>
      </border>
    </dxf>
    <dxf>
      <font>
        <strike val="0"/>
        <outline val="0"/>
        <shadow val="0"/>
        <u val="none"/>
        <vertAlign val="baseline"/>
        <sz val="11"/>
        <name val="Calibri"/>
        <scheme val="minor"/>
      </font>
      <numFmt numFmtId="165" formatCode="&quot;$&quot;#,##0"/>
    </dxf>
    <dxf>
      <font>
        <b val="0"/>
        <i val="0"/>
        <strike val="0"/>
        <condense val="0"/>
        <extend val="0"/>
        <outline val="0"/>
        <shadow val="0"/>
        <u val="none"/>
        <vertAlign val="baseline"/>
        <sz val="10"/>
        <color theme="1"/>
        <name val="Arial"/>
        <scheme val="none"/>
      </font>
      <numFmt numFmtId="30" formatCode="@"/>
      <fill>
        <patternFill patternType="none">
          <fgColor indexed="64"/>
          <bgColor indexed="65"/>
        </patternFill>
      </fill>
      <alignment horizontal="general" vertical="bottom"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30" formatCode="@"/>
      <fill>
        <patternFill patternType="none">
          <fgColor indexed="64"/>
          <bgColor indexed="65"/>
        </patternFill>
      </fill>
      <alignment horizontal="general" vertical="bottom" textRotation="0" wrapText="1" indent="0" justifyLastLine="0" shrinkToFit="0" readingOrder="0"/>
      <border diagonalUp="0" diagonalDown="0">
        <left/>
        <right style="medium">
          <color indexed="64"/>
        </right>
        <top/>
        <bottom/>
        <vertical/>
        <horizontal/>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1"/>
        <name val="Calibri"/>
        <scheme val="minor"/>
      </font>
      <numFmt numFmtId="30" formatCode="@"/>
    </dxf>
    <dxf>
      <border>
        <bottom style="medium">
          <color indexed="64"/>
        </bottom>
      </border>
    </dxf>
    <dxf>
      <font>
        <b/>
        <i val="0"/>
        <strike val="0"/>
        <condense val="0"/>
        <extend val="0"/>
        <outline val="0"/>
        <shadow val="0"/>
        <u val="none"/>
        <vertAlign val="baseline"/>
        <sz val="11"/>
        <color rgb="FFC00000"/>
        <name val="Calibri"/>
        <scheme val="minor"/>
      </font>
      <numFmt numFmtId="30" formatCode="@"/>
      <fill>
        <patternFill patternType="none">
          <fgColor indexed="64"/>
          <bgColor indexed="65"/>
        </patternFill>
      </fill>
      <alignment horizontal="center" vertical="bottom" textRotation="0" wrapText="1" indent="0" justifyLastLine="0" shrinkToFit="0" readingOrder="0"/>
      <border diagonalUp="0" diagonalDown="0" outline="0">
        <left style="thin">
          <color indexed="64"/>
        </left>
        <right style="thin">
          <color indexed="64"/>
        </right>
        <top/>
        <bottom/>
      </border>
    </dxf>
  </dxfs>
  <tableStyles count="0" defaultTableStyle="TableStyleMedium9" defaultPivotStyle="PivotStyleLight16"/>
  <colors>
    <mruColors>
      <color rgb="FF0000FF"/>
      <color rgb="FFE9FAD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685799</xdr:colOff>
      <xdr:row>2</xdr:row>
      <xdr:rowOff>165339</xdr:rowOff>
    </xdr:to>
    <xdr:pic>
      <xdr:nvPicPr>
        <xdr:cNvPr id="3" name="Picture 2" descr="gsa_logo3.jpg"/>
        <xdr:cNvPicPr>
          <a:picLocks noChangeAspect="1"/>
        </xdr:cNvPicPr>
      </xdr:nvPicPr>
      <xdr:blipFill>
        <a:blip xmlns:r="http://schemas.openxmlformats.org/officeDocument/2006/relationships" r:embed="rId1" cstate="print"/>
        <a:stretch>
          <a:fillRect/>
        </a:stretch>
      </xdr:blipFill>
      <xdr:spPr>
        <a:xfrm>
          <a:off x="0" y="0"/>
          <a:ext cx="685799" cy="56538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57150</xdr:colOff>
      <xdr:row>15</xdr:row>
      <xdr:rowOff>38098</xdr:rowOff>
    </xdr:from>
    <xdr:to>
      <xdr:col>6</xdr:col>
      <xdr:colOff>428625</xdr:colOff>
      <xdr:row>41</xdr:row>
      <xdr:rowOff>133350</xdr:rowOff>
    </xdr:to>
    <xdr:sp macro="" textlink="">
      <xdr:nvSpPr>
        <xdr:cNvPr id="2" name="TextBox 1"/>
        <xdr:cNvSpPr txBox="1"/>
      </xdr:nvSpPr>
      <xdr:spPr>
        <a:xfrm>
          <a:off x="57150" y="2895598"/>
          <a:ext cx="7581900" cy="4305302"/>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t>Key Definitions </a:t>
          </a:r>
          <a:r>
            <a:rPr lang="en-US" sz="1100" b="1" baseline="0"/>
            <a:t>and Examples</a:t>
          </a:r>
        </a:p>
        <a:p>
          <a:endParaRPr lang="en-US" sz="600" baseline="0"/>
        </a:p>
        <a:p>
          <a:r>
            <a:rPr lang="en-US" sz="1100" b="1" baseline="0">
              <a:solidFill>
                <a:schemeClr val="dk1"/>
              </a:solidFill>
              <a:latin typeface="+mn-lt"/>
              <a:ea typeface="+mn-ea"/>
              <a:cs typeface="+mn-cs"/>
            </a:rPr>
            <a:t>The reporting of utilization is only required for the following buildings real property usage categories: </a:t>
          </a:r>
          <a:r>
            <a:rPr lang="en-US" sz="1100" b="0" baseline="0">
              <a:solidFill>
                <a:schemeClr val="dk1"/>
              </a:solidFill>
              <a:latin typeface="+mn-lt"/>
              <a:ea typeface="+mn-ea"/>
              <a:cs typeface="+mn-cs"/>
            </a:rPr>
            <a:t>o</a:t>
          </a:r>
          <a:r>
            <a:rPr lang="en-US" sz="1100" baseline="0">
              <a:solidFill>
                <a:schemeClr val="dk1"/>
              </a:solidFill>
              <a:latin typeface="+mn-lt"/>
              <a:ea typeface="+mn-ea"/>
              <a:cs typeface="+mn-cs"/>
            </a:rPr>
            <a:t>ffice, laboratories, hospital, warehouse, family housing, dormitories, and barracks</a:t>
          </a:r>
        </a:p>
        <a:p>
          <a:endParaRPr lang="en-US" sz="1100" baseline="0">
            <a:solidFill>
              <a:schemeClr val="dk1"/>
            </a:solidFill>
            <a:latin typeface="+mn-lt"/>
            <a:ea typeface="+mn-ea"/>
            <a:cs typeface="+mn-cs"/>
          </a:endParaRPr>
        </a:p>
        <a:p>
          <a:r>
            <a:rPr lang="en-US" sz="1100" b="1" baseline="0">
              <a:solidFill>
                <a:schemeClr val="dk1"/>
              </a:solidFill>
              <a:latin typeface="+mn-lt"/>
              <a:ea typeface="+mn-ea"/>
              <a:cs typeface="+mn-cs"/>
            </a:rPr>
            <a:t>Real Property Use:  </a:t>
          </a:r>
          <a:r>
            <a:rPr lang="en-US" sz="1100" baseline="0">
              <a:solidFill>
                <a:schemeClr val="dk1"/>
              </a:solidFill>
              <a:latin typeface="+mn-lt"/>
              <a:ea typeface="+mn-ea"/>
              <a:cs typeface="+mn-cs"/>
            </a:rPr>
            <a:t>Indicates the asset’s predominant use.</a:t>
          </a:r>
          <a:endParaRPr lang="en-US" sz="1100"/>
        </a:p>
        <a:p>
          <a:pPr fontAlgn="base"/>
          <a:endParaRPr lang="en-US" sz="1100" baseline="0">
            <a:solidFill>
              <a:schemeClr val="dk1"/>
            </a:solidFill>
            <a:latin typeface="+mn-lt"/>
            <a:ea typeface="+mn-ea"/>
            <a:cs typeface="+mn-cs"/>
          </a:endParaRPr>
        </a:p>
        <a:p>
          <a:pPr lvl="1" fontAlgn="base"/>
          <a:r>
            <a:rPr lang="en-US" sz="1100" b="1">
              <a:solidFill>
                <a:schemeClr val="dk1"/>
              </a:solidFill>
              <a:latin typeface="+mn-lt"/>
              <a:ea typeface="+mn-ea"/>
              <a:cs typeface="+mn-cs"/>
            </a:rPr>
            <a:t>Predominant Use</a:t>
          </a:r>
          <a:r>
            <a:rPr lang="en-US" sz="1100">
              <a:solidFill>
                <a:schemeClr val="dk1"/>
              </a:solidFill>
              <a:latin typeface="+mn-lt"/>
              <a:ea typeface="+mn-ea"/>
              <a:cs typeface="+mn-cs"/>
            </a:rPr>
            <a:t> means the greatest use of the real property asset (land, building, or structure). For example, buildings used primarily for office purposes are classified as “office,” even though certain portions of them may be used for storage or research. </a:t>
          </a:r>
        </a:p>
        <a:p>
          <a:pPr lvl="0" fontAlgn="base"/>
          <a:endParaRPr lang="en-US" sz="1100" baseline="0">
            <a:solidFill>
              <a:schemeClr val="dk1"/>
            </a:solidFill>
            <a:latin typeface="+mn-lt"/>
            <a:ea typeface="+mn-ea"/>
            <a:cs typeface="+mn-cs"/>
          </a:endParaRPr>
        </a:p>
        <a:p>
          <a:r>
            <a:rPr lang="en-US" sz="1100" b="1">
              <a:solidFill>
                <a:sysClr val="windowText" lastClr="000000"/>
              </a:solidFill>
              <a:latin typeface="+mn-lt"/>
              <a:ea typeface="+mn-ea"/>
              <a:cs typeface="+mn-cs"/>
            </a:rPr>
            <a:t>Agencies must report utilization in terms of unutilized, underutilized, or utilized based on the statutory definitions provided below.</a:t>
          </a:r>
        </a:p>
        <a:p>
          <a:endParaRPr lang="en-US" sz="1100" b="1">
            <a:solidFill>
              <a:sysClr val="windowText" lastClr="000000"/>
            </a:solidFill>
            <a:latin typeface="+mn-lt"/>
            <a:ea typeface="+mn-ea"/>
            <a:cs typeface="+mn-cs"/>
          </a:endParaRPr>
        </a:p>
        <a:p>
          <a:r>
            <a:rPr lang="en-US" sz="1100">
              <a:solidFill>
                <a:schemeClr val="dk1"/>
              </a:solidFill>
              <a:effectLst/>
              <a:latin typeface="+mn-lt"/>
              <a:ea typeface="+mn-ea"/>
              <a:cs typeface="+mn-cs"/>
            </a:rPr>
            <a:t>The McKinney Vento Homeless Assistance Act requires federal agencies to report to HUD information concerning their unutilized, underutilized, excess and surplus properties (41 CFR 102-75.1165 – 41 CFR 102-75.1290).</a:t>
          </a:r>
        </a:p>
        <a:p>
          <a:r>
            <a:rPr lang="en-US" sz="1100" i="0">
              <a:solidFill>
                <a:schemeClr val="dk1"/>
              </a:solidFill>
              <a:latin typeface="+mn-lt"/>
              <a:ea typeface="+mn-ea"/>
              <a:cs typeface="+mn-cs"/>
            </a:rPr>
            <a:t> </a:t>
          </a:r>
          <a:endParaRPr lang="en-US" sz="1100" i="1">
            <a:solidFill>
              <a:schemeClr val="dk1"/>
            </a:solidFill>
            <a:latin typeface="+mn-lt"/>
            <a:ea typeface="+mn-ea"/>
            <a:cs typeface="+mn-cs"/>
          </a:endParaRPr>
        </a:p>
        <a:p>
          <a:r>
            <a:rPr lang="en-US" sz="1100" b="1"/>
            <a:t>Unutilized </a:t>
          </a:r>
          <a:r>
            <a:rPr lang="en-US" sz="1100"/>
            <a:t>property means an entire property or portion thereof, with or without improvements, not occupied for current program purposes for the accountable Executive agency or occupied in caretaker status only.” 41 C.F.R. § 102-75.1160; accord 45 C.F.R. § 12a.1; 24 C.F.R. § 581.1. </a:t>
          </a:r>
          <a:r>
            <a:rPr lang="en-US" sz="1100">
              <a:solidFill>
                <a:schemeClr val="dk1"/>
              </a:solidFill>
              <a:latin typeface="+mn-lt"/>
              <a:ea typeface="+mn-ea"/>
              <a:cs typeface="+mn-cs"/>
            </a:rPr>
            <a:t> </a:t>
          </a:r>
        </a:p>
        <a:p>
          <a:pPr lvl="0"/>
          <a:endParaRPr lang="en-US" sz="1100" b="1">
            <a:solidFill>
              <a:schemeClr val="dk1"/>
            </a:solidFill>
            <a:latin typeface="+mn-lt"/>
            <a:ea typeface="+mn-ea"/>
            <a:cs typeface="+mn-cs"/>
          </a:endParaRPr>
        </a:p>
        <a:p>
          <a:pPr lvl="0"/>
          <a:r>
            <a:rPr lang="en-US" sz="1100" b="1">
              <a:solidFill>
                <a:schemeClr val="dk1"/>
              </a:solidFill>
              <a:latin typeface="+mn-lt"/>
              <a:ea typeface="+mn-ea"/>
              <a:cs typeface="+mn-cs"/>
            </a:rPr>
            <a:t>Underutilized</a:t>
          </a:r>
          <a:r>
            <a:rPr lang="en-US" sz="1100">
              <a:solidFill>
                <a:schemeClr val="dk1"/>
              </a:solidFill>
              <a:latin typeface="+mn-lt"/>
              <a:ea typeface="+mn-ea"/>
              <a:cs typeface="+mn-cs"/>
            </a:rPr>
            <a:t> means an entire property or portion thereof, with or without improvements, which is used only at irregular periods or intermittently by the accountable landholding agency for current program purposes of that agency, or which is used for current program purposes that can be satisfied with only a portion of the property.” 41 C.F.R. § 102-75.1160; accord 45 C.F.R. § 12a.1; 24 C.F.R. § 581.1.</a:t>
          </a:r>
        </a:p>
        <a:p>
          <a:r>
            <a:rPr lang="en-US" sz="1100">
              <a:solidFill>
                <a:schemeClr val="dk1"/>
              </a:solidFill>
              <a:latin typeface="+mn-lt"/>
              <a:ea typeface="+mn-ea"/>
              <a:cs typeface="+mn-cs"/>
            </a:rPr>
            <a:t> </a:t>
          </a:r>
        </a:p>
        <a:p>
          <a:pPr lvl="0"/>
          <a:r>
            <a:rPr lang="en-US" sz="1100" b="1">
              <a:solidFill>
                <a:schemeClr val="dk1"/>
              </a:solidFill>
              <a:latin typeface="+mn-lt"/>
              <a:ea typeface="+mn-ea"/>
              <a:cs typeface="+mn-cs"/>
            </a:rPr>
            <a:t>Utilized </a:t>
          </a:r>
          <a:r>
            <a:rPr lang="en-US" sz="1100">
              <a:solidFill>
                <a:schemeClr val="dk1"/>
              </a:solidFill>
              <a:latin typeface="+mn-lt"/>
              <a:ea typeface="+mn-ea"/>
              <a:cs typeface="+mn-cs"/>
            </a:rPr>
            <a:t>means anything that is not defined as “unutilized” or “underutilized."</a:t>
          </a:r>
        </a:p>
        <a:p>
          <a:pPr lvl="0" fontAlgn="base"/>
          <a:endParaRPr lang="en-US" sz="1050" baseline="0">
            <a:solidFill>
              <a:schemeClr val="dk1"/>
            </a:solidFill>
            <a:latin typeface="+mn-lt"/>
            <a:ea typeface="+mn-ea"/>
            <a:cs typeface="+mn-cs"/>
          </a:endParaRPr>
        </a:p>
      </xdr:txBody>
    </xdr:sp>
    <xdr:clientData/>
  </xdr:twoCellAnchor>
  <xdr:twoCellAnchor>
    <xdr:from>
      <xdr:col>0</xdr:col>
      <xdr:colOff>47625</xdr:colOff>
      <xdr:row>42</xdr:row>
      <xdr:rowOff>28576</xdr:rowOff>
    </xdr:from>
    <xdr:to>
      <xdr:col>6</xdr:col>
      <xdr:colOff>428625</xdr:colOff>
      <xdr:row>66</xdr:row>
      <xdr:rowOff>66675</xdr:rowOff>
    </xdr:to>
    <xdr:sp macro="" textlink="">
      <xdr:nvSpPr>
        <xdr:cNvPr id="3" name="TextBox 2"/>
        <xdr:cNvSpPr txBox="1"/>
      </xdr:nvSpPr>
      <xdr:spPr>
        <a:xfrm>
          <a:off x="47625" y="7258051"/>
          <a:ext cx="7591425" cy="3924299"/>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i="0">
              <a:solidFill>
                <a:schemeClr val="dk1"/>
              </a:solidFill>
              <a:effectLst/>
              <a:latin typeface="+mn-lt"/>
              <a:ea typeface="+mn-ea"/>
              <a:cs typeface="+mn-cs"/>
            </a:rPr>
            <a:t>Reporting Statement from the</a:t>
          </a:r>
          <a:r>
            <a:rPr lang="en-US" sz="1100" b="1" i="0" baseline="0">
              <a:solidFill>
                <a:schemeClr val="dk1"/>
              </a:solidFill>
              <a:effectLst/>
              <a:latin typeface="+mn-lt"/>
              <a:ea typeface="+mn-ea"/>
              <a:cs typeface="+mn-cs"/>
            </a:rPr>
            <a:t> General Services Administration</a:t>
          </a:r>
          <a:endParaRPr lang="en-US" sz="1100" b="1" i="0">
            <a:solidFill>
              <a:schemeClr val="dk1"/>
            </a:solidFill>
            <a:effectLst/>
            <a:latin typeface="+mn-lt"/>
            <a:ea typeface="+mn-ea"/>
            <a:cs typeface="+mn-cs"/>
          </a:endParaRPr>
        </a:p>
        <a:p>
          <a:endParaRPr lang="en-US" sz="1100" b="1">
            <a:solidFill>
              <a:schemeClr val="dk1"/>
            </a:solidFill>
            <a:latin typeface="+mn-lt"/>
            <a:ea typeface="+mn-ea"/>
            <a:cs typeface="+mn-cs"/>
          </a:endParaRPr>
        </a:p>
        <a:p>
          <a:r>
            <a:rPr lang="en-US" sz="1100">
              <a:solidFill>
                <a:schemeClr val="dk1"/>
              </a:solidFill>
              <a:latin typeface="+mn-lt"/>
              <a:ea typeface="+mn-ea"/>
              <a:cs typeface="+mn-cs"/>
            </a:rPr>
            <a:t>GSA has a unique mission as both landholding agency and the provider of space for other federal agencies.  This mission influences the reporting of GSA’s inventory especially for the status and utilization data elements.  </a:t>
          </a:r>
        </a:p>
        <a:p>
          <a:r>
            <a:rPr lang="en-US" sz="1100">
              <a:solidFill>
                <a:schemeClr val="dk1"/>
              </a:solidFill>
              <a:latin typeface="+mn-lt"/>
              <a:ea typeface="+mn-ea"/>
              <a:cs typeface="+mn-cs"/>
            </a:rPr>
            <a:t> </a:t>
          </a:r>
        </a:p>
        <a:p>
          <a:r>
            <a:rPr lang="en-US" sz="1100">
              <a:solidFill>
                <a:schemeClr val="dk1"/>
              </a:solidFill>
              <a:latin typeface="+mn-lt"/>
              <a:ea typeface="+mn-ea"/>
              <a:cs typeface="+mn-cs"/>
            </a:rPr>
            <a:t>GSA typically reports the status of assets as either active or excess. Specifically, assets in our inventory that are needed to meet the space needs of our tenant agencies are labeled as active, and once an asset is determined to be no longer needed to support our mission, does the status change to excess.  We are reassessing our use of the status data element categories to better address the status of assets completely vacant without a viable asset strategy or a defined customer need.</a:t>
          </a:r>
        </a:p>
        <a:p>
          <a:r>
            <a:rPr lang="en-US" sz="1100">
              <a:solidFill>
                <a:schemeClr val="dk1"/>
              </a:solidFill>
              <a:latin typeface="+mn-lt"/>
              <a:ea typeface="+mn-ea"/>
              <a:cs typeface="+mn-cs"/>
            </a:rPr>
            <a:t> </a:t>
          </a:r>
        </a:p>
        <a:p>
          <a:r>
            <a:rPr lang="en-US" sz="1100">
              <a:solidFill>
                <a:schemeClr val="dk1"/>
              </a:solidFill>
              <a:latin typeface="+mn-lt"/>
              <a:ea typeface="+mn-ea"/>
              <a:cs typeface="+mn-cs"/>
            </a:rPr>
            <a:t>GSA reports assets as unutilized or underutilized based upon the statutory definitions per the McKinney Vento Act.  GSA's role in the reporting of properties to the </a:t>
          </a:r>
          <a:r>
            <a:rPr lang="en-US" sz="1100" b="0" i="0">
              <a:solidFill>
                <a:schemeClr val="dk1"/>
              </a:solidFill>
              <a:effectLst/>
              <a:latin typeface="+mn-lt"/>
              <a:ea typeface="+mn-ea"/>
              <a:cs typeface="+mn-cs"/>
            </a:rPr>
            <a:t>U.S. Department of Housing and Urban Development </a:t>
          </a:r>
          <a:r>
            <a:rPr lang="en-US" sz="1100">
              <a:solidFill>
                <a:schemeClr val="dk1"/>
              </a:solidFill>
              <a:latin typeface="+mn-lt"/>
              <a:ea typeface="+mn-ea"/>
              <a:cs typeface="+mn-cs"/>
            </a:rPr>
            <a:t>(HUD) is rather unique in that we are both a landholding agency as well as the primary disposal agent for real property across the Federal Government.  Given this dual role, GSA-held properties are reported to HUD as they are submitted for disposal, at which point they are excess.  As a provider of space to other federal agencies, properties held by GSA are sometimes vacant or partially vacant as tenant agencies' housing needs fluctuate with expansion and contraction.  As this fluctuation occurs, GSA updates the inventory data for these properties in order to assist in fully optimizing the asset; therefore, properties that temporarily contain vacant space as a result of fluctuating tenant needs are nonetheless still meeting GSA's mission needs in that the available space is needed to provide space for federal tenants. Consequently, these instances of intermittently unoccupied space are not considered to be "unutilized" or "underutilized" and therefore are not reported to HUD as such.  When assets are determined to no longer meet the needs of federal tenants, they are reported excess to the Office of Real Property Utilization and Disposal and reported in the FRPP accordingly.   </a:t>
          </a:r>
        </a:p>
        <a:p>
          <a:endParaRPr 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28575</xdr:colOff>
      <xdr:row>61</xdr:row>
      <xdr:rowOff>47625</xdr:rowOff>
    </xdr:from>
    <xdr:to>
      <xdr:col>4</xdr:col>
      <xdr:colOff>0</xdr:colOff>
      <xdr:row>67</xdr:row>
      <xdr:rowOff>114300</xdr:rowOff>
    </xdr:to>
    <xdr:sp macro="" textlink="">
      <xdr:nvSpPr>
        <xdr:cNvPr id="2" name="TextBox 1"/>
        <xdr:cNvSpPr txBox="1"/>
      </xdr:nvSpPr>
      <xdr:spPr>
        <a:xfrm>
          <a:off x="28575" y="11734800"/>
          <a:ext cx="5324475" cy="103822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t>Key Definitions </a:t>
          </a:r>
          <a:r>
            <a:rPr lang="en-US" sz="1100" b="1" baseline="0"/>
            <a:t>and Examples</a:t>
          </a:r>
        </a:p>
        <a:p>
          <a:pPr algn="ctr"/>
          <a:endParaRPr lang="en-US" sz="1100" b="1" baseline="0"/>
        </a:p>
        <a:p>
          <a:r>
            <a:rPr lang="en-US" sz="1100" b="1" baseline="0"/>
            <a:t>Buildings (examples): </a:t>
          </a:r>
          <a:r>
            <a:rPr lang="en-US" sz="1100" b="0" baseline="0"/>
            <a:t>o</a:t>
          </a:r>
          <a:r>
            <a:rPr lang="en-US" sz="1100" baseline="0"/>
            <a:t>ffice, laboratories, hospital, school, museum, data center, warehouse</a:t>
          </a:r>
        </a:p>
        <a:p>
          <a:endParaRPr lang="en-US" sz="500" baseline="0"/>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latin typeface="+mn-lt"/>
              <a:ea typeface="+mn-ea"/>
              <a:cs typeface="+mn-cs"/>
            </a:rPr>
            <a:t>Square feet: </a:t>
          </a:r>
          <a:r>
            <a:rPr lang="en-US" sz="1100" baseline="0">
              <a:solidFill>
                <a:schemeClr val="dk1"/>
              </a:solidFill>
              <a:latin typeface="+mn-lt"/>
              <a:ea typeface="+mn-ea"/>
              <a:cs typeface="+mn-cs"/>
            </a:rPr>
            <a:t>For buildings, the unit of measure is area in square feet (SF). </a:t>
          </a:r>
          <a:endParaRPr lang="en-US" sz="1050"/>
        </a:p>
        <a:p>
          <a:endParaRPr lang="en-US" sz="500">
            <a:solidFill>
              <a:schemeClr val="dk1"/>
            </a:solidFill>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85725</xdr:colOff>
      <xdr:row>26</xdr:row>
      <xdr:rowOff>133349</xdr:rowOff>
    </xdr:from>
    <xdr:to>
      <xdr:col>5</xdr:col>
      <xdr:colOff>66675</xdr:colOff>
      <xdr:row>48</xdr:row>
      <xdr:rowOff>133350</xdr:rowOff>
    </xdr:to>
    <xdr:sp macro="" textlink="">
      <xdr:nvSpPr>
        <xdr:cNvPr id="2" name="TextBox 1"/>
        <xdr:cNvSpPr txBox="1"/>
      </xdr:nvSpPr>
      <xdr:spPr>
        <a:xfrm>
          <a:off x="85725" y="7610474"/>
          <a:ext cx="7924800" cy="3562351"/>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t>Key Definitions</a:t>
          </a:r>
          <a:r>
            <a:rPr lang="en-US" sz="1100" b="1" baseline="0"/>
            <a:t> and Examples</a:t>
          </a:r>
        </a:p>
        <a:p>
          <a:endParaRPr lang="en-US" sz="600" baseline="0"/>
        </a:p>
        <a:p>
          <a:r>
            <a:rPr lang="en-US" sz="1100" b="1" baseline="0">
              <a:solidFill>
                <a:schemeClr val="dk1"/>
              </a:solidFill>
              <a:latin typeface="+mn-lt"/>
              <a:ea typeface="+mn-ea"/>
              <a:cs typeface="+mn-cs"/>
            </a:rPr>
            <a:t>Structures (examples): </a:t>
          </a:r>
          <a:r>
            <a:rPr lang="en-US" sz="1100" b="0" baseline="0">
              <a:solidFill>
                <a:schemeClr val="dk1"/>
              </a:solidFill>
              <a:latin typeface="+mn-lt"/>
              <a:ea typeface="+mn-ea"/>
              <a:cs typeface="+mn-cs"/>
            </a:rPr>
            <a:t>airfield pavements, harbors and ports, parking structures, utility systems </a:t>
          </a:r>
        </a:p>
        <a:p>
          <a:endParaRPr lang="en-US" sz="1100"/>
        </a:p>
        <a:p>
          <a:r>
            <a:rPr lang="en-US" sz="1100" b="1">
              <a:solidFill>
                <a:schemeClr val="dk1"/>
              </a:solidFill>
              <a:effectLst/>
              <a:latin typeface="+mn-lt"/>
              <a:ea typeface="+mn-ea"/>
              <a:cs typeface="+mn-cs"/>
            </a:rPr>
            <a:t>Owned and otherwise managed annual operating and maintenance costs</a:t>
          </a:r>
          <a:r>
            <a:rPr lang="en-US" sz="1100" b="1" i="1">
              <a:solidFill>
                <a:schemeClr val="dk1"/>
              </a:solidFill>
              <a:effectLst/>
              <a:latin typeface="+mn-lt"/>
              <a:ea typeface="+mn-ea"/>
              <a:cs typeface="+mn-cs"/>
            </a:rPr>
            <a:t> </a:t>
          </a:r>
          <a:r>
            <a:rPr lang="en-US" sz="1100">
              <a:solidFill>
                <a:schemeClr val="dk1"/>
              </a:solidFill>
              <a:effectLst/>
              <a:latin typeface="+mn-lt"/>
              <a:ea typeface="+mn-ea"/>
              <a:cs typeface="+mn-cs"/>
            </a:rPr>
            <a:t>consist of the following:</a:t>
          </a:r>
          <a:endParaRPr lang="en-US" sz="1100">
            <a:effectLst/>
          </a:endParaRPr>
        </a:p>
        <a:p>
          <a:r>
            <a:rPr lang="en-US" sz="1100">
              <a:solidFill>
                <a:schemeClr val="dk1"/>
              </a:solidFill>
              <a:effectLst/>
              <a:latin typeface="+mn-lt"/>
              <a:ea typeface="+mn-ea"/>
              <a:cs typeface="+mn-cs"/>
            </a:rPr>
            <a:t>- recurring maintenance and repair costs;</a:t>
          </a:r>
          <a:endParaRPr lang="en-US" sz="1100">
            <a:effectLst/>
          </a:endParaRPr>
        </a:p>
        <a:p>
          <a:r>
            <a:rPr lang="en-US" sz="1100">
              <a:solidFill>
                <a:schemeClr val="dk1"/>
              </a:solidFill>
              <a:effectLst/>
              <a:latin typeface="+mn-lt"/>
              <a:ea typeface="+mn-ea"/>
              <a:cs typeface="+mn-cs"/>
            </a:rPr>
            <a:t>- utilities (includes plant operation and purchase of energy);</a:t>
          </a:r>
          <a:endParaRPr lang="en-US" sz="1100">
            <a:effectLst/>
          </a:endParaRPr>
        </a:p>
        <a:p>
          <a:r>
            <a:rPr lang="en-US" sz="1100">
              <a:solidFill>
                <a:schemeClr val="dk1"/>
              </a:solidFill>
              <a:effectLst/>
              <a:latin typeface="+mn-lt"/>
              <a:ea typeface="+mn-ea"/>
              <a:cs typeface="+mn-cs"/>
            </a:rPr>
            <a:t>-</a:t>
          </a:r>
          <a:r>
            <a:rPr lang="en-US" sz="1100" baseline="0">
              <a:solidFill>
                <a:schemeClr val="dk1"/>
              </a:solidFill>
              <a:effectLst/>
              <a:latin typeface="+mn-lt"/>
              <a:ea typeface="+mn-ea"/>
              <a:cs typeface="+mn-cs"/>
            </a:rPr>
            <a:t> c</a:t>
          </a:r>
          <a:r>
            <a:rPr lang="en-US" sz="1100">
              <a:solidFill>
                <a:schemeClr val="dk1"/>
              </a:solidFill>
              <a:effectLst/>
              <a:latin typeface="+mn-lt"/>
              <a:ea typeface="+mn-ea"/>
              <a:cs typeface="+mn-cs"/>
            </a:rPr>
            <a:t>leaning and/or janitorial costs (includes pest control, refuse collection, and disposal including</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recycling operations); and</a:t>
          </a:r>
          <a:endParaRPr lang="en-US" sz="1100">
            <a:effectLst/>
          </a:endParaRPr>
        </a:p>
        <a:p>
          <a:r>
            <a:rPr lang="en-US" sz="1100">
              <a:solidFill>
                <a:schemeClr val="dk1"/>
              </a:solidFill>
              <a:effectLst/>
              <a:latin typeface="+mn-lt"/>
              <a:ea typeface="+mn-ea"/>
              <a:cs typeface="+mn-cs"/>
            </a:rPr>
            <a:t>-</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roads/grounds expenses (includes grounds maintenance, landscaping, and snow and ice removal from roads, piers, and airfields).</a:t>
          </a:r>
        </a:p>
        <a:p>
          <a:endParaRPr lang="en-US" sz="1100">
            <a:effectLst/>
          </a:endParaRPr>
        </a:p>
        <a:p>
          <a:r>
            <a:rPr lang="en-US" sz="1100" b="1">
              <a:solidFill>
                <a:schemeClr val="dk1"/>
              </a:solidFill>
              <a:effectLst/>
              <a:latin typeface="+mn-lt"/>
              <a:ea typeface="+mn-ea"/>
              <a:cs typeface="+mn-cs"/>
            </a:rPr>
            <a:t>Lease costs </a:t>
          </a:r>
          <a:r>
            <a:rPr lang="en-US" sz="1100">
              <a:solidFill>
                <a:schemeClr val="dk1"/>
              </a:solidFill>
              <a:effectLst/>
              <a:latin typeface="+mn-lt"/>
              <a:ea typeface="+mn-ea"/>
              <a:cs typeface="+mn-cs"/>
            </a:rPr>
            <a:t>for leased assets</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are comprised of two sub elements:  lease annual rent to lessor and lease annual operating and maintenance costs.  Agencies provide full year costs.</a:t>
          </a:r>
        </a:p>
        <a:p>
          <a:endParaRPr lang="en-US" sz="1100">
            <a:effectLst/>
          </a:endParaRPr>
        </a:p>
        <a:p>
          <a:r>
            <a:rPr lang="en-US" sz="1100" b="1">
              <a:solidFill>
                <a:schemeClr val="dk1"/>
              </a:solidFill>
              <a:effectLst/>
              <a:latin typeface="+mn-lt"/>
              <a:ea typeface="+mn-ea"/>
              <a:cs typeface="+mn-cs"/>
            </a:rPr>
            <a:t>Lease annual rent to lessor</a:t>
          </a:r>
          <a:r>
            <a:rPr lang="en-US" sz="1100">
              <a:solidFill>
                <a:schemeClr val="dk1"/>
              </a:solidFill>
              <a:effectLst/>
              <a:latin typeface="+mn-lt"/>
              <a:ea typeface="+mn-ea"/>
              <a:cs typeface="+mn-cs"/>
            </a:rPr>
            <a:t> – The net rent to the lessor.  This is the fully serviced rental to the lessor minus the annual operating and maintenance costs.</a:t>
          </a:r>
        </a:p>
        <a:p>
          <a:endParaRPr lang="en-US" sz="1100">
            <a:effectLst/>
          </a:endParaRPr>
        </a:p>
        <a:p>
          <a:r>
            <a:rPr lang="en-US" sz="1100" b="1">
              <a:solidFill>
                <a:schemeClr val="dk1"/>
              </a:solidFill>
              <a:effectLst/>
              <a:latin typeface="+mn-lt"/>
              <a:ea typeface="+mn-ea"/>
              <a:cs typeface="+mn-cs"/>
            </a:rPr>
            <a:t>Lease annual operating and maintenance costs</a:t>
          </a:r>
          <a:r>
            <a:rPr lang="en-US" sz="1100">
              <a:solidFill>
                <a:schemeClr val="dk1"/>
              </a:solidFill>
              <a:effectLst/>
              <a:latin typeface="+mn-lt"/>
              <a:ea typeface="+mn-ea"/>
              <a:cs typeface="+mn-cs"/>
            </a:rPr>
            <a:t> – The reoccurring maintenance and repair costs including: utilities (includes plant operation and purchase of energy);  cleaning and/or janitorial costs (includes pest control, refuse collection, and disposal</a:t>
          </a:r>
          <a:r>
            <a:rPr lang="en-US" sz="1100" baseline="0">
              <a:solidFill>
                <a:schemeClr val="dk1"/>
              </a:solidFill>
              <a:effectLst/>
              <a:latin typeface="+mn-lt"/>
              <a:ea typeface="+mn-ea"/>
              <a:cs typeface="+mn-cs"/>
            </a:rPr>
            <a:t>, including </a:t>
          </a:r>
          <a:r>
            <a:rPr lang="en-US" sz="1100">
              <a:solidFill>
                <a:schemeClr val="dk1"/>
              </a:solidFill>
              <a:effectLst/>
              <a:latin typeface="+mn-lt"/>
              <a:ea typeface="+mn-ea"/>
              <a:cs typeface="+mn-cs"/>
            </a:rPr>
            <a:t>recycling operations); roads/grounds expenses (includes grounds maintenance, landscaping, and snow and ice removal from roads, piers, and airfields).</a:t>
          </a:r>
          <a:endParaRPr lang="en-US" sz="1100">
            <a:effectLst/>
          </a:endParaRPr>
        </a:p>
        <a:p>
          <a:endParaRPr lang="en-US" sz="500" baseline="0">
            <a:solidFill>
              <a:schemeClr val="dk1"/>
            </a:solidFill>
            <a:latin typeface="+mn-lt"/>
            <a:ea typeface="+mn-ea"/>
            <a:cs typeface="+mn-cs"/>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19050</xdr:colOff>
      <xdr:row>32</xdr:row>
      <xdr:rowOff>152399</xdr:rowOff>
    </xdr:from>
    <xdr:to>
      <xdr:col>4</xdr:col>
      <xdr:colOff>1095375</xdr:colOff>
      <xdr:row>59</xdr:row>
      <xdr:rowOff>114300</xdr:rowOff>
    </xdr:to>
    <xdr:sp macro="" textlink="">
      <xdr:nvSpPr>
        <xdr:cNvPr id="2" name="TextBox 1"/>
        <xdr:cNvSpPr txBox="1"/>
      </xdr:nvSpPr>
      <xdr:spPr>
        <a:xfrm>
          <a:off x="19050" y="6496049"/>
          <a:ext cx="7620000" cy="4333876"/>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t>Key Definitions </a:t>
          </a:r>
          <a:r>
            <a:rPr lang="en-US" sz="1100" b="1" baseline="0"/>
            <a:t>and Examples</a:t>
          </a:r>
        </a:p>
        <a:p>
          <a:endParaRPr lang="en-US" sz="600" baseline="0"/>
        </a:p>
        <a:p>
          <a:r>
            <a:rPr lang="en-US" sz="1100" b="1" baseline="0">
              <a:solidFill>
                <a:schemeClr val="dk1"/>
              </a:solidFill>
              <a:latin typeface="+mn-lt"/>
              <a:ea typeface="+mn-ea"/>
              <a:cs typeface="+mn-cs"/>
            </a:rPr>
            <a:t>Structures (examples): </a:t>
          </a:r>
          <a:r>
            <a:rPr lang="en-US" sz="1100" b="0" baseline="0">
              <a:solidFill>
                <a:schemeClr val="dk1"/>
              </a:solidFill>
              <a:latin typeface="+mn-lt"/>
              <a:ea typeface="+mn-ea"/>
              <a:cs typeface="+mn-cs"/>
            </a:rPr>
            <a:t>airfield pavements, harbors and ports, parking structures, utility systems </a:t>
          </a:r>
        </a:p>
        <a:p>
          <a:endParaRPr lang="en-US" sz="500" b="0" baseline="0">
            <a:solidFill>
              <a:schemeClr val="dk1"/>
            </a:solidFill>
            <a:latin typeface="+mn-lt"/>
            <a:ea typeface="+mn-ea"/>
            <a:cs typeface="+mn-cs"/>
          </a:endParaRPr>
        </a:p>
        <a:p>
          <a:r>
            <a:rPr lang="en-US" sz="1100" b="1" baseline="0">
              <a:solidFill>
                <a:schemeClr val="dk1"/>
              </a:solidFill>
              <a:latin typeface="+mn-lt"/>
              <a:ea typeface="+mn-ea"/>
              <a:cs typeface="+mn-cs"/>
            </a:rPr>
            <a:t>Real property use:  </a:t>
          </a:r>
          <a:r>
            <a:rPr lang="en-US" sz="1100" baseline="0">
              <a:solidFill>
                <a:schemeClr val="dk1"/>
              </a:solidFill>
              <a:latin typeface="+mn-lt"/>
              <a:ea typeface="+mn-ea"/>
              <a:cs typeface="+mn-cs"/>
            </a:rPr>
            <a:t>Indicates the asset’s predominant use.</a:t>
          </a:r>
          <a:endParaRPr lang="en-US" sz="1050"/>
        </a:p>
        <a:p>
          <a:pPr fontAlgn="base"/>
          <a:endParaRPr lang="en-US" sz="500" baseline="0">
            <a:solidFill>
              <a:schemeClr val="dk1"/>
            </a:solidFill>
            <a:latin typeface="+mn-lt"/>
            <a:ea typeface="+mn-ea"/>
            <a:cs typeface="+mn-cs"/>
          </a:endParaRPr>
        </a:p>
        <a:p>
          <a:pPr lvl="1" fontAlgn="base"/>
          <a:r>
            <a:rPr lang="en-US" sz="1100" b="1">
              <a:solidFill>
                <a:schemeClr val="dk1"/>
              </a:solidFill>
              <a:latin typeface="+mn-lt"/>
              <a:ea typeface="+mn-ea"/>
              <a:cs typeface="+mn-cs"/>
            </a:rPr>
            <a:t>Predominant use</a:t>
          </a:r>
          <a:r>
            <a:rPr lang="en-US" sz="1100">
              <a:solidFill>
                <a:schemeClr val="dk1"/>
              </a:solidFill>
              <a:latin typeface="+mn-lt"/>
              <a:ea typeface="+mn-ea"/>
              <a:cs typeface="+mn-cs"/>
            </a:rPr>
            <a:t> means the greatest use of the real property asset (land, building, or structure). For example, buildings used primarily for office purposes are classified as “office,” even though certain portions of them may be used for storage or research. </a:t>
          </a:r>
        </a:p>
        <a:p>
          <a:pPr lvl="1" fontAlgn="base"/>
          <a:endParaRPr lang="en-US" sz="1100" baseline="0">
            <a:solidFill>
              <a:schemeClr val="dk1"/>
            </a:solidFill>
            <a:latin typeface="+mn-lt"/>
            <a:ea typeface="+mn-ea"/>
            <a:cs typeface="+mn-cs"/>
          </a:endParaRPr>
        </a:p>
        <a:p>
          <a:r>
            <a:rPr lang="en-US" sz="1100" b="1">
              <a:solidFill>
                <a:schemeClr val="dk1"/>
              </a:solidFill>
              <a:effectLst/>
              <a:latin typeface="+mn-lt"/>
              <a:ea typeface="+mn-ea"/>
              <a:cs typeface="+mn-cs"/>
            </a:rPr>
            <a:t>Owned and otherwise managed annual operating and maintenance costs</a:t>
          </a:r>
          <a:r>
            <a:rPr lang="en-US" sz="1100" b="1" i="1">
              <a:solidFill>
                <a:schemeClr val="dk1"/>
              </a:solidFill>
              <a:effectLst/>
              <a:latin typeface="+mn-lt"/>
              <a:ea typeface="+mn-ea"/>
              <a:cs typeface="+mn-cs"/>
            </a:rPr>
            <a:t> </a:t>
          </a:r>
          <a:r>
            <a:rPr lang="en-US" sz="1100">
              <a:solidFill>
                <a:schemeClr val="dk1"/>
              </a:solidFill>
              <a:effectLst/>
              <a:latin typeface="+mn-lt"/>
              <a:ea typeface="+mn-ea"/>
              <a:cs typeface="+mn-cs"/>
            </a:rPr>
            <a:t>consist of the following:</a:t>
          </a:r>
          <a:endParaRPr lang="en-US">
            <a:effectLst/>
          </a:endParaRPr>
        </a:p>
        <a:p>
          <a:r>
            <a:rPr lang="en-US" sz="1100">
              <a:solidFill>
                <a:schemeClr val="dk1"/>
              </a:solidFill>
              <a:effectLst/>
              <a:latin typeface="+mn-lt"/>
              <a:ea typeface="+mn-ea"/>
              <a:cs typeface="+mn-cs"/>
            </a:rPr>
            <a:t>- recurring maintenance and repair costs;</a:t>
          </a:r>
          <a:endParaRPr lang="en-US">
            <a:effectLst/>
          </a:endParaRPr>
        </a:p>
        <a:p>
          <a:r>
            <a:rPr lang="en-US" sz="1100">
              <a:solidFill>
                <a:schemeClr val="dk1"/>
              </a:solidFill>
              <a:effectLst/>
              <a:latin typeface="+mn-lt"/>
              <a:ea typeface="+mn-ea"/>
              <a:cs typeface="+mn-cs"/>
            </a:rPr>
            <a:t>- utilities (includes plant operation and purchase of energy);</a:t>
          </a:r>
          <a:endParaRPr lang="en-US">
            <a:effectLst/>
          </a:endParaRPr>
        </a:p>
        <a:p>
          <a:r>
            <a:rPr lang="en-US" sz="1100">
              <a:solidFill>
                <a:schemeClr val="dk1"/>
              </a:solidFill>
              <a:effectLst/>
              <a:latin typeface="+mn-lt"/>
              <a:ea typeface="+mn-ea"/>
              <a:cs typeface="+mn-cs"/>
            </a:rPr>
            <a:t>-</a:t>
          </a:r>
          <a:r>
            <a:rPr lang="en-US" sz="1100" baseline="0">
              <a:solidFill>
                <a:schemeClr val="dk1"/>
              </a:solidFill>
              <a:effectLst/>
              <a:latin typeface="+mn-lt"/>
              <a:ea typeface="+mn-ea"/>
              <a:cs typeface="+mn-cs"/>
            </a:rPr>
            <a:t> c</a:t>
          </a:r>
          <a:r>
            <a:rPr lang="en-US" sz="1100">
              <a:solidFill>
                <a:schemeClr val="dk1"/>
              </a:solidFill>
              <a:effectLst/>
              <a:latin typeface="+mn-lt"/>
              <a:ea typeface="+mn-ea"/>
              <a:cs typeface="+mn-cs"/>
            </a:rPr>
            <a:t>leaning and/or janitorial costs (includes pest control, refuse collection, and disposal including</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recycling operations); and</a:t>
          </a:r>
          <a:endParaRPr lang="en-US">
            <a:effectLst/>
          </a:endParaRPr>
        </a:p>
        <a:p>
          <a:r>
            <a:rPr lang="en-US" sz="1100">
              <a:solidFill>
                <a:schemeClr val="dk1"/>
              </a:solidFill>
              <a:effectLst/>
              <a:latin typeface="+mn-lt"/>
              <a:ea typeface="+mn-ea"/>
              <a:cs typeface="+mn-cs"/>
            </a:rPr>
            <a:t>-</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roads/grounds expenses (includes grounds maintenance, landscaping, and snow and ice removal from roads, piers, and airfields).</a:t>
          </a:r>
          <a:endParaRPr lang="en-US">
            <a:effectLst/>
          </a:endParaRP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Lease costs </a:t>
          </a:r>
          <a:r>
            <a:rPr lang="en-US" sz="1100">
              <a:solidFill>
                <a:schemeClr val="dk1"/>
              </a:solidFill>
              <a:effectLst/>
              <a:latin typeface="+mn-lt"/>
              <a:ea typeface="+mn-ea"/>
              <a:cs typeface="+mn-cs"/>
            </a:rPr>
            <a:t>for leased assets</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are comprised of two sub elements:  lease annual rent to lessor and lease annual operating and maintenance costs.  Agencies provide full year costs.</a:t>
          </a:r>
        </a:p>
        <a:p>
          <a:endParaRPr lang="en-US">
            <a:effectLst/>
          </a:endParaRPr>
        </a:p>
        <a:p>
          <a:r>
            <a:rPr lang="en-US" sz="1100" b="1">
              <a:solidFill>
                <a:schemeClr val="dk1"/>
              </a:solidFill>
              <a:effectLst/>
              <a:latin typeface="+mn-lt"/>
              <a:ea typeface="+mn-ea"/>
              <a:cs typeface="+mn-cs"/>
            </a:rPr>
            <a:t>Lease annual rent to lessor</a:t>
          </a:r>
          <a:r>
            <a:rPr lang="en-US" sz="1100">
              <a:solidFill>
                <a:schemeClr val="dk1"/>
              </a:solidFill>
              <a:effectLst/>
              <a:latin typeface="+mn-lt"/>
              <a:ea typeface="+mn-ea"/>
              <a:cs typeface="+mn-cs"/>
            </a:rPr>
            <a:t> – The net rent to the lessor.  This is the fully serviced rental to the lessor minus the annual operating and maintenance costs.</a:t>
          </a:r>
        </a:p>
        <a:p>
          <a:endParaRPr lang="en-US">
            <a:effectLst/>
          </a:endParaRPr>
        </a:p>
        <a:p>
          <a:r>
            <a:rPr lang="en-US" sz="1100" b="1">
              <a:solidFill>
                <a:schemeClr val="dk1"/>
              </a:solidFill>
              <a:effectLst/>
              <a:latin typeface="+mn-lt"/>
              <a:ea typeface="+mn-ea"/>
              <a:cs typeface="+mn-cs"/>
            </a:rPr>
            <a:t>Lease annual operating and maintenance costs</a:t>
          </a:r>
          <a:r>
            <a:rPr lang="en-US" sz="1100">
              <a:solidFill>
                <a:schemeClr val="dk1"/>
              </a:solidFill>
              <a:effectLst/>
              <a:latin typeface="+mn-lt"/>
              <a:ea typeface="+mn-ea"/>
              <a:cs typeface="+mn-cs"/>
            </a:rPr>
            <a:t> – The reoccurring maintenance and repair costs including: utilities (includes plant operation and purchase of energy);  cleaning and/or janitorial costs (includes pest control, refuse collection, and disposal</a:t>
          </a:r>
          <a:r>
            <a:rPr lang="en-US" sz="1100" baseline="0">
              <a:solidFill>
                <a:schemeClr val="dk1"/>
              </a:solidFill>
              <a:effectLst/>
              <a:latin typeface="+mn-lt"/>
              <a:ea typeface="+mn-ea"/>
              <a:cs typeface="+mn-cs"/>
            </a:rPr>
            <a:t>, including </a:t>
          </a:r>
          <a:r>
            <a:rPr lang="en-US" sz="1100">
              <a:solidFill>
                <a:schemeClr val="dk1"/>
              </a:solidFill>
              <a:effectLst/>
              <a:latin typeface="+mn-lt"/>
              <a:ea typeface="+mn-ea"/>
              <a:cs typeface="+mn-cs"/>
            </a:rPr>
            <a:t>recycling operations); roads/grounds expenses (includes grounds maintenance, landscaping, and snow and ice removal from roads, piers, and airfields).</a:t>
          </a:r>
          <a:endParaRPr lang="en-US">
            <a:effectLst/>
          </a:endParaRPr>
        </a:p>
        <a:p>
          <a:pPr lvl="1" fontAlgn="base"/>
          <a:endParaRPr lang="en-US" sz="1100" baseline="0">
            <a:solidFill>
              <a:schemeClr val="dk1"/>
            </a:solidFill>
            <a:latin typeface="+mn-lt"/>
            <a:ea typeface="+mn-ea"/>
            <a:cs typeface="+mn-cs"/>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28575</xdr:colOff>
      <xdr:row>26</xdr:row>
      <xdr:rowOff>28573</xdr:rowOff>
    </xdr:from>
    <xdr:to>
      <xdr:col>5</xdr:col>
      <xdr:colOff>0</xdr:colOff>
      <xdr:row>50</xdr:row>
      <xdr:rowOff>152400</xdr:rowOff>
    </xdr:to>
    <xdr:sp macro="" textlink="">
      <xdr:nvSpPr>
        <xdr:cNvPr id="2" name="TextBox 1"/>
        <xdr:cNvSpPr txBox="1"/>
      </xdr:nvSpPr>
      <xdr:spPr>
        <a:xfrm>
          <a:off x="28575" y="6143623"/>
          <a:ext cx="7124700" cy="4010027"/>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t>Key Definitions </a:t>
          </a:r>
          <a:r>
            <a:rPr lang="en-US" sz="1100" b="1" baseline="0"/>
            <a:t>and Examples</a:t>
          </a:r>
        </a:p>
        <a:p>
          <a:pPr algn="ctr"/>
          <a:endParaRPr lang="en-US" sz="1100" b="1" baseline="0"/>
        </a:p>
        <a:p>
          <a:r>
            <a:rPr lang="en-US" sz="1100" b="1" baseline="0">
              <a:solidFill>
                <a:schemeClr val="dk1"/>
              </a:solidFill>
              <a:latin typeface="+mn-lt"/>
              <a:ea typeface="+mn-ea"/>
              <a:cs typeface="+mn-cs"/>
            </a:rPr>
            <a:t>Land (examples): </a:t>
          </a:r>
          <a:r>
            <a:rPr lang="en-US" sz="1100" b="0" baseline="0">
              <a:solidFill>
                <a:schemeClr val="dk1"/>
              </a:solidFill>
              <a:latin typeface="+mn-lt"/>
              <a:ea typeface="+mn-ea"/>
              <a:cs typeface="+mn-cs"/>
            </a:rPr>
            <a:t>agriculture, grazing, forest and wildlife, navigation and traffic aids</a:t>
          </a:r>
        </a:p>
        <a:p>
          <a:endParaRPr lang="en-US" sz="500" b="0" baseline="0">
            <a:solidFill>
              <a:schemeClr val="dk1"/>
            </a:solidFill>
            <a:latin typeface="+mn-lt"/>
            <a:ea typeface="+mn-ea"/>
            <a:cs typeface="+mn-cs"/>
          </a:endParaRPr>
        </a:p>
        <a:p>
          <a:r>
            <a:rPr lang="en-US" sz="1100" b="1" baseline="0">
              <a:solidFill>
                <a:schemeClr val="dk1"/>
              </a:solidFill>
              <a:latin typeface="+mn-lt"/>
              <a:ea typeface="+mn-ea"/>
              <a:cs typeface="+mn-cs"/>
            </a:rPr>
            <a:t>Acres: </a:t>
          </a:r>
          <a:r>
            <a:rPr lang="en-US" sz="1100" b="0" baseline="0">
              <a:solidFill>
                <a:schemeClr val="dk1"/>
              </a:solidFill>
              <a:latin typeface="+mn-lt"/>
              <a:ea typeface="+mn-ea"/>
              <a:cs typeface="+mn-cs"/>
            </a:rPr>
            <a:t>T</a:t>
          </a:r>
          <a:r>
            <a:rPr lang="en-US" sz="1100">
              <a:solidFill>
                <a:schemeClr val="dk1"/>
              </a:solidFill>
              <a:latin typeface="+mn-lt"/>
              <a:ea typeface="+mn-ea"/>
              <a:cs typeface="+mn-cs"/>
            </a:rPr>
            <a:t>he total number of acres associated with each land asset record.</a:t>
          </a:r>
          <a:r>
            <a:rPr lang="en-US" sz="1100" b="0" baseline="0">
              <a:solidFill>
                <a:schemeClr val="dk1"/>
              </a:solidFill>
              <a:latin typeface="+mn-lt"/>
              <a:ea typeface="+mn-ea"/>
              <a:cs typeface="+mn-cs"/>
            </a:rPr>
            <a:t> </a:t>
          </a:r>
          <a:endParaRPr lang="en-US" sz="1100"/>
        </a:p>
        <a:p>
          <a:endParaRPr lang="en-US" sz="500" baseline="0">
            <a:solidFill>
              <a:schemeClr val="dk1"/>
            </a:solidFill>
            <a:latin typeface="+mn-lt"/>
            <a:ea typeface="+mn-ea"/>
            <a:cs typeface="+mn-cs"/>
          </a:endParaRPr>
        </a:p>
        <a:p>
          <a:r>
            <a:rPr lang="en-US" sz="1100" b="1">
              <a:solidFill>
                <a:schemeClr val="dk1"/>
              </a:solidFill>
              <a:effectLst/>
              <a:latin typeface="+mn-lt"/>
              <a:ea typeface="+mn-ea"/>
              <a:cs typeface="+mn-cs"/>
            </a:rPr>
            <a:t>Owned and otherwise managed annual operating and maintenance costs</a:t>
          </a:r>
          <a:r>
            <a:rPr lang="en-US" sz="1100" b="1" i="1">
              <a:solidFill>
                <a:schemeClr val="dk1"/>
              </a:solidFill>
              <a:effectLst/>
              <a:latin typeface="+mn-lt"/>
              <a:ea typeface="+mn-ea"/>
              <a:cs typeface="+mn-cs"/>
            </a:rPr>
            <a:t> </a:t>
          </a:r>
          <a:r>
            <a:rPr lang="en-US" sz="1100">
              <a:solidFill>
                <a:schemeClr val="dk1"/>
              </a:solidFill>
              <a:effectLst/>
              <a:latin typeface="+mn-lt"/>
              <a:ea typeface="+mn-ea"/>
              <a:cs typeface="+mn-cs"/>
            </a:rPr>
            <a:t>consist of the following:</a:t>
          </a:r>
          <a:endParaRPr lang="en-US">
            <a:effectLst/>
          </a:endParaRPr>
        </a:p>
        <a:p>
          <a:r>
            <a:rPr lang="en-US" sz="1100">
              <a:solidFill>
                <a:schemeClr val="dk1"/>
              </a:solidFill>
              <a:effectLst/>
              <a:latin typeface="+mn-lt"/>
              <a:ea typeface="+mn-ea"/>
              <a:cs typeface="+mn-cs"/>
            </a:rPr>
            <a:t>- recurring maintenance and repair costs;</a:t>
          </a:r>
          <a:endParaRPr lang="en-US">
            <a:effectLst/>
          </a:endParaRPr>
        </a:p>
        <a:p>
          <a:r>
            <a:rPr lang="en-US" sz="1100">
              <a:solidFill>
                <a:schemeClr val="dk1"/>
              </a:solidFill>
              <a:effectLst/>
              <a:latin typeface="+mn-lt"/>
              <a:ea typeface="+mn-ea"/>
              <a:cs typeface="+mn-cs"/>
            </a:rPr>
            <a:t>- utilities (includes plant operation and purchase of energy);</a:t>
          </a:r>
          <a:endParaRPr lang="en-US">
            <a:effectLst/>
          </a:endParaRPr>
        </a:p>
        <a:p>
          <a:r>
            <a:rPr lang="en-US" sz="1100">
              <a:solidFill>
                <a:schemeClr val="dk1"/>
              </a:solidFill>
              <a:effectLst/>
              <a:latin typeface="+mn-lt"/>
              <a:ea typeface="+mn-ea"/>
              <a:cs typeface="+mn-cs"/>
            </a:rPr>
            <a:t>-</a:t>
          </a:r>
          <a:r>
            <a:rPr lang="en-US" sz="1100" baseline="0">
              <a:solidFill>
                <a:schemeClr val="dk1"/>
              </a:solidFill>
              <a:effectLst/>
              <a:latin typeface="+mn-lt"/>
              <a:ea typeface="+mn-ea"/>
              <a:cs typeface="+mn-cs"/>
            </a:rPr>
            <a:t> c</a:t>
          </a:r>
          <a:r>
            <a:rPr lang="en-US" sz="1100">
              <a:solidFill>
                <a:schemeClr val="dk1"/>
              </a:solidFill>
              <a:effectLst/>
              <a:latin typeface="+mn-lt"/>
              <a:ea typeface="+mn-ea"/>
              <a:cs typeface="+mn-cs"/>
            </a:rPr>
            <a:t>leaning and/or janitorial costs (includes pest control, refuse collection, and disposal including</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recycling operations); and</a:t>
          </a:r>
          <a:endParaRPr lang="en-US">
            <a:effectLst/>
          </a:endParaRPr>
        </a:p>
        <a:p>
          <a:r>
            <a:rPr lang="en-US" sz="1100">
              <a:solidFill>
                <a:schemeClr val="dk1"/>
              </a:solidFill>
              <a:effectLst/>
              <a:latin typeface="+mn-lt"/>
              <a:ea typeface="+mn-ea"/>
              <a:cs typeface="+mn-cs"/>
            </a:rPr>
            <a:t>-</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roads/grounds expenses (includes grounds maintenance, landscaping, and snow and ice removal from roads, piers, and airfields).</a:t>
          </a:r>
          <a:endParaRPr lang="en-US">
            <a:effectLst/>
          </a:endParaRP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Lease costs </a:t>
          </a:r>
          <a:r>
            <a:rPr lang="en-US" sz="1100">
              <a:solidFill>
                <a:schemeClr val="dk1"/>
              </a:solidFill>
              <a:effectLst/>
              <a:latin typeface="+mn-lt"/>
              <a:ea typeface="+mn-ea"/>
              <a:cs typeface="+mn-cs"/>
            </a:rPr>
            <a:t>for leased assets</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are comprised of two sub elements:  lease annual rent to lessor and lease annual operating and maintenance costs.  Agencies provide full year costs.</a:t>
          </a:r>
        </a:p>
        <a:p>
          <a:endParaRPr lang="en-US">
            <a:effectLst/>
          </a:endParaRPr>
        </a:p>
        <a:p>
          <a:r>
            <a:rPr lang="en-US" sz="1100" b="1">
              <a:solidFill>
                <a:schemeClr val="dk1"/>
              </a:solidFill>
              <a:effectLst/>
              <a:latin typeface="+mn-lt"/>
              <a:ea typeface="+mn-ea"/>
              <a:cs typeface="+mn-cs"/>
            </a:rPr>
            <a:t>Lease annual rent to lessor</a:t>
          </a:r>
          <a:r>
            <a:rPr lang="en-US" sz="1100">
              <a:solidFill>
                <a:schemeClr val="dk1"/>
              </a:solidFill>
              <a:effectLst/>
              <a:latin typeface="+mn-lt"/>
              <a:ea typeface="+mn-ea"/>
              <a:cs typeface="+mn-cs"/>
            </a:rPr>
            <a:t> – The net rent to the lessor.  This is the fully serviced rental to the lessor minus the annual operating and maintenance costs.</a:t>
          </a:r>
        </a:p>
        <a:p>
          <a:endParaRPr lang="en-US">
            <a:effectLst/>
          </a:endParaRPr>
        </a:p>
        <a:p>
          <a:r>
            <a:rPr lang="en-US" sz="1100" b="1">
              <a:solidFill>
                <a:schemeClr val="dk1"/>
              </a:solidFill>
              <a:effectLst/>
              <a:latin typeface="+mn-lt"/>
              <a:ea typeface="+mn-ea"/>
              <a:cs typeface="+mn-cs"/>
            </a:rPr>
            <a:t>Lease annual operating and maintenance costs</a:t>
          </a:r>
          <a:r>
            <a:rPr lang="en-US" sz="1100">
              <a:solidFill>
                <a:schemeClr val="dk1"/>
              </a:solidFill>
              <a:effectLst/>
              <a:latin typeface="+mn-lt"/>
              <a:ea typeface="+mn-ea"/>
              <a:cs typeface="+mn-cs"/>
            </a:rPr>
            <a:t> – The reoccurring maintenance and repair costs including: utilities (includes plant operation and purchase of energy);  cleaning and/or janitorial costs (includes pest control, refuse collection, and disposal</a:t>
          </a:r>
          <a:r>
            <a:rPr lang="en-US" sz="1100" baseline="0">
              <a:solidFill>
                <a:schemeClr val="dk1"/>
              </a:solidFill>
              <a:effectLst/>
              <a:latin typeface="+mn-lt"/>
              <a:ea typeface="+mn-ea"/>
              <a:cs typeface="+mn-cs"/>
            </a:rPr>
            <a:t>, including </a:t>
          </a:r>
          <a:r>
            <a:rPr lang="en-US" sz="1100">
              <a:solidFill>
                <a:schemeClr val="dk1"/>
              </a:solidFill>
              <a:effectLst/>
              <a:latin typeface="+mn-lt"/>
              <a:ea typeface="+mn-ea"/>
              <a:cs typeface="+mn-cs"/>
            </a:rPr>
            <a:t>recycling operations); roads/grounds expenses (includes grounds maintenance, landscaping, and snow and ice removal from roads, piers, and airfields).</a:t>
          </a:r>
          <a:endParaRPr lang="en-US">
            <a:effectLst/>
          </a:endParaRPr>
        </a:p>
        <a:p>
          <a:pPr lvl="1"/>
          <a:endParaRPr lang="en-US" sz="1050" baseline="0">
            <a:solidFill>
              <a:schemeClr val="dk1"/>
            </a:solidFill>
            <a:latin typeface="+mn-lt"/>
            <a:ea typeface="+mn-ea"/>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85725</xdr:colOff>
      <xdr:row>61</xdr:row>
      <xdr:rowOff>9525</xdr:rowOff>
    </xdr:from>
    <xdr:to>
      <xdr:col>4</xdr:col>
      <xdr:colOff>0</xdr:colOff>
      <xdr:row>68</xdr:row>
      <xdr:rowOff>133350</xdr:rowOff>
    </xdr:to>
    <xdr:sp macro="" textlink="">
      <xdr:nvSpPr>
        <xdr:cNvPr id="2" name="TextBox 1"/>
        <xdr:cNvSpPr txBox="1"/>
      </xdr:nvSpPr>
      <xdr:spPr>
        <a:xfrm>
          <a:off x="85725" y="12087225"/>
          <a:ext cx="4791075" cy="125730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t>Key Definitions </a:t>
          </a:r>
          <a:r>
            <a:rPr lang="en-US" sz="1100" b="1" baseline="0"/>
            <a:t>and Examples</a:t>
          </a:r>
        </a:p>
        <a:p>
          <a:pPr algn="ctr"/>
          <a:endParaRPr lang="en-US" sz="1100" b="1" baseline="0"/>
        </a:p>
        <a:p>
          <a:r>
            <a:rPr lang="en-US" sz="1100" b="1" baseline="0">
              <a:solidFill>
                <a:schemeClr val="dk1"/>
              </a:solidFill>
              <a:latin typeface="+mn-lt"/>
              <a:ea typeface="+mn-ea"/>
              <a:cs typeface="+mn-cs"/>
            </a:rPr>
            <a:t>Land (examples): </a:t>
          </a:r>
          <a:r>
            <a:rPr lang="en-US" sz="1100" b="0" baseline="0">
              <a:solidFill>
                <a:schemeClr val="dk1"/>
              </a:solidFill>
              <a:latin typeface="+mn-lt"/>
              <a:ea typeface="+mn-ea"/>
              <a:cs typeface="+mn-cs"/>
            </a:rPr>
            <a:t>agriculture, grazing, forest and wildlife, navigation and traffic aids</a:t>
          </a:r>
        </a:p>
        <a:p>
          <a:endParaRPr lang="en-US" sz="1100" b="0" baseline="0">
            <a:solidFill>
              <a:schemeClr val="dk1"/>
            </a:solidFill>
            <a:latin typeface="+mn-lt"/>
            <a:ea typeface="+mn-ea"/>
            <a:cs typeface="+mn-cs"/>
          </a:endParaRPr>
        </a:p>
        <a:p>
          <a:r>
            <a:rPr lang="en-US" sz="1100" b="1" baseline="0">
              <a:solidFill>
                <a:schemeClr val="dk1"/>
              </a:solidFill>
              <a:latin typeface="+mn-lt"/>
              <a:ea typeface="+mn-ea"/>
              <a:cs typeface="+mn-cs"/>
            </a:rPr>
            <a:t>Acres: </a:t>
          </a:r>
          <a:r>
            <a:rPr lang="en-US" sz="1100" b="0" baseline="0">
              <a:solidFill>
                <a:schemeClr val="dk1"/>
              </a:solidFill>
              <a:latin typeface="+mn-lt"/>
              <a:ea typeface="+mn-ea"/>
              <a:cs typeface="+mn-cs"/>
            </a:rPr>
            <a:t>T</a:t>
          </a:r>
          <a:r>
            <a:rPr lang="en-US" sz="1100">
              <a:solidFill>
                <a:schemeClr val="dk1"/>
              </a:solidFill>
              <a:latin typeface="+mn-lt"/>
              <a:ea typeface="+mn-ea"/>
              <a:cs typeface="+mn-cs"/>
            </a:rPr>
            <a:t>he total number of acres associated with each land asset record.</a:t>
          </a:r>
          <a:r>
            <a:rPr lang="en-US" sz="1100" b="0" baseline="0">
              <a:solidFill>
                <a:schemeClr val="dk1"/>
              </a:solidFill>
              <a:latin typeface="+mn-lt"/>
              <a:ea typeface="+mn-ea"/>
              <a:cs typeface="+mn-cs"/>
            </a:rPr>
            <a:t> </a:t>
          </a:r>
          <a:endParaRPr lang="en-US" sz="1100"/>
        </a:p>
        <a:p>
          <a:endParaRPr lang="en-US" sz="1100" baseline="0">
            <a:solidFill>
              <a:schemeClr val="dk1"/>
            </a:solidFill>
            <a:latin typeface="+mn-lt"/>
            <a:ea typeface="+mn-ea"/>
            <a:cs typeface="+mn-cs"/>
          </a:endParaRPr>
        </a:p>
        <a:p>
          <a:pPr lvl="1"/>
          <a:endParaRPr lang="en-US" sz="1100" baseline="0">
            <a:solidFill>
              <a:schemeClr val="dk1"/>
            </a:solidFill>
            <a:latin typeface="+mn-lt"/>
            <a:ea typeface="+mn-ea"/>
            <a:cs typeface="+mn-cs"/>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285750</xdr:colOff>
      <xdr:row>27</xdr:row>
      <xdr:rowOff>133351</xdr:rowOff>
    </xdr:from>
    <xdr:to>
      <xdr:col>5</xdr:col>
      <xdr:colOff>361950</xdr:colOff>
      <xdr:row>61</xdr:row>
      <xdr:rowOff>114301</xdr:rowOff>
    </xdr:to>
    <xdr:sp macro="" textlink="">
      <xdr:nvSpPr>
        <xdr:cNvPr id="2" name="TextBox 1"/>
        <xdr:cNvSpPr txBox="1"/>
      </xdr:nvSpPr>
      <xdr:spPr>
        <a:xfrm>
          <a:off x="285750" y="9696451"/>
          <a:ext cx="6667500" cy="548640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050" b="1">
              <a:latin typeface="+mn-lt"/>
            </a:rPr>
            <a:t>Key Definitions</a:t>
          </a:r>
          <a:r>
            <a:rPr lang="en-US" sz="1050" b="1" baseline="0">
              <a:latin typeface="+mn-lt"/>
            </a:rPr>
            <a:t> and Examples</a:t>
          </a:r>
        </a:p>
        <a:p>
          <a:endParaRPr lang="en-US" sz="1050" baseline="0">
            <a:latin typeface="+mn-lt"/>
          </a:endParaRPr>
        </a:p>
        <a:p>
          <a:r>
            <a:rPr lang="en-US" sz="1100" b="1" baseline="0">
              <a:latin typeface="+mn-lt"/>
            </a:rPr>
            <a:t>Buildings (examples): </a:t>
          </a:r>
          <a:r>
            <a:rPr lang="en-US" sz="1100" b="0" baseline="0">
              <a:latin typeface="+mn-lt"/>
            </a:rPr>
            <a:t>o</a:t>
          </a:r>
          <a:r>
            <a:rPr lang="en-US" sz="1100" baseline="0">
              <a:latin typeface="+mn-lt"/>
            </a:rPr>
            <a:t>ffice, laboratories, hospital, school, museum, data center, warehouse</a:t>
          </a:r>
        </a:p>
        <a:p>
          <a:endParaRPr lang="en-US" sz="1100" baseline="0">
            <a:latin typeface="+mn-lt"/>
          </a:endParaRPr>
        </a:p>
        <a:p>
          <a:r>
            <a:rPr lang="en-US" sz="1100" b="1" baseline="0">
              <a:latin typeface="+mn-lt"/>
            </a:rPr>
            <a:t>Structures </a:t>
          </a:r>
          <a:r>
            <a:rPr lang="en-US" sz="1100" b="1" baseline="0">
              <a:solidFill>
                <a:schemeClr val="dk1"/>
              </a:solidFill>
              <a:latin typeface="+mn-lt"/>
              <a:ea typeface="+mn-ea"/>
              <a:cs typeface="+mn-cs"/>
            </a:rPr>
            <a:t>(examples): </a:t>
          </a:r>
          <a:r>
            <a:rPr lang="en-US" sz="1100" b="0" baseline="0">
              <a:solidFill>
                <a:schemeClr val="dk1"/>
              </a:solidFill>
              <a:latin typeface="+mn-lt"/>
              <a:ea typeface="+mn-ea"/>
              <a:cs typeface="+mn-cs"/>
            </a:rPr>
            <a:t>airfield pavements, harbors and ports, parking structures, utility systems </a:t>
          </a:r>
        </a:p>
        <a:p>
          <a:endParaRPr lang="en-US" sz="1100" b="1" baseline="0">
            <a:latin typeface="+mn-lt"/>
          </a:endParaRPr>
        </a:p>
        <a:p>
          <a:r>
            <a:rPr lang="en-US" sz="1100" b="1" baseline="0">
              <a:latin typeface="+mn-lt"/>
            </a:rPr>
            <a:t>Land </a:t>
          </a:r>
          <a:r>
            <a:rPr lang="en-US" sz="1100" b="1" baseline="0">
              <a:solidFill>
                <a:schemeClr val="dk1"/>
              </a:solidFill>
              <a:latin typeface="+mn-lt"/>
              <a:ea typeface="+mn-ea"/>
              <a:cs typeface="+mn-cs"/>
            </a:rPr>
            <a:t>(examples): </a:t>
          </a:r>
          <a:r>
            <a:rPr lang="en-US" sz="1100" b="0" baseline="0">
              <a:solidFill>
                <a:schemeClr val="dk1"/>
              </a:solidFill>
              <a:latin typeface="+mn-lt"/>
              <a:ea typeface="+mn-ea"/>
              <a:cs typeface="+mn-cs"/>
            </a:rPr>
            <a:t>agriculture, grazing, forest and wildlife, navigation and traffic aids </a:t>
          </a:r>
        </a:p>
        <a:p>
          <a:endParaRPr lang="en-US" sz="1100" b="0" baseline="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latin typeface="+mn-lt"/>
              <a:ea typeface="+mn-ea"/>
              <a:cs typeface="+mn-cs"/>
            </a:rPr>
            <a:t>Disposition:  </a:t>
          </a:r>
          <a:r>
            <a:rPr lang="en-US" sz="1100" b="0" baseline="0">
              <a:solidFill>
                <a:schemeClr val="dk1"/>
              </a:solidFill>
              <a:latin typeface="+mn-lt"/>
              <a:ea typeface="+mn-ea"/>
              <a:cs typeface="+mn-cs"/>
            </a:rPr>
            <a:t>A</a:t>
          </a:r>
          <a:r>
            <a:rPr lang="en-US" sz="1100">
              <a:solidFill>
                <a:schemeClr val="dk1"/>
              </a:solidFill>
              <a:latin typeface="+mn-lt"/>
              <a:ea typeface="+mn-ea"/>
              <a:cs typeface="+mn-cs"/>
            </a:rPr>
            <a:t>ll assets that have exited the federal portfolio of assets during the reporting fiscal year.  This includes, but is not limited to</a:t>
          </a:r>
          <a:r>
            <a:rPr lang="en-US" sz="1100" baseline="0">
              <a:solidFill>
                <a:schemeClr val="dk1"/>
              </a:solidFill>
              <a:latin typeface="+mn-lt"/>
              <a:ea typeface="+mn-ea"/>
              <a:cs typeface="+mn-cs"/>
            </a:rPr>
            <a:t> </a:t>
          </a:r>
          <a:r>
            <a:rPr lang="en-US" sz="1100">
              <a:solidFill>
                <a:schemeClr val="dk1"/>
              </a:solidFill>
              <a:latin typeface="+mn-lt"/>
              <a:ea typeface="+mn-ea"/>
              <a:cs typeface="+mn-cs"/>
            </a:rPr>
            <a:t>sales, federal transfers, public benefit conveyances, and demolitions</a:t>
          </a:r>
          <a:r>
            <a:rPr lang="en-US" sz="1100" b="0" i="0" u="none">
              <a:solidFill>
                <a:schemeClr val="dk1"/>
              </a:solidFill>
              <a:latin typeface="+mn-lt"/>
              <a:ea typeface="+mn-ea"/>
              <a:cs typeface="+mn-cs"/>
            </a:rPr>
            <a:t>.  Disposition</a:t>
          </a:r>
          <a:r>
            <a:rPr lang="en-US" sz="1100" b="0" i="0" u="none" baseline="0">
              <a:solidFill>
                <a:schemeClr val="dk1"/>
              </a:solidFill>
              <a:latin typeface="+mn-lt"/>
              <a:ea typeface="+mn-ea"/>
              <a:cs typeface="+mn-cs"/>
            </a:rPr>
            <a:t> </a:t>
          </a:r>
          <a:r>
            <a:rPr lang="en-US" sz="1100">
              <a:solidFill>
                <a:schemeClr val="dk1"/>
              </a:solidFill>
              <a:latin typeface="+mn-lt"/>
              <a:ea typeface="+mn-ea"/>
              <a:cs typeface="+mn-cs"/>
            </a:rPr>
            <a:t>data is reported only in the year the asset has exited the federal portfolio of assets.</a:t>
          </a:r>
        </a:p>
        <a:p>
          <a:pPr marL="0" marR="0" indent="0" defTabSz="914400" eaLnBrk="1" fontAlgn="auto" latinLnBrk="0" hangingPunct="1">
            <a:lnSpc>
              <a:spcPct val="100000"/>
            </a:lnSpc>
            <a:spcBef>
              <a:spcPts val="0"/>
            </a:spcBef>
            <a:spcAft>
              <a:spcPts val="0"/>
            </a:spcAft>
            <a:buClrTx/>
            <a:buSzTx/>
            <a:buFontTx/>
            <a:buNone/>
            <a:tabLst/>
            <a:defRPr/>
          </a:pPr>
          <a:endParaRPr lang="en-US" sz="1050">
            <a:solidFill>
              <a:schemeClr val="dk1"/>
            </a:solidFill>
            <a:latin typeface="+mn-lt"/>
            <a:ea typeface="+mn-ea"/>
            <a:cs typeface="+mn-cs"/>
          </a:endParaRPr>
        </a:p>
        <a:p>
          <a:r>
            <a:rPr lang="en-US" sz="1100" b="1">
              <a:solidFill>
                <a:schemeClr val="dk1"/>
              </a:solidFill>
              <a:effectLst/>
              <a:latin typeface="+mn-lt"/>
              <a:ea typeface="+mn-ea"/>
              <a:cs typeface="+mn-cs"/>
            </a:rPr>
            <a:t>Owned and otherwise managed annual operating and maintenance costs</a:t>
          </a:r>
          <a:r>
            <a:rPr lang="en-US" sz="1100" b="1" i="1">
              <a:solidFill>
                <a:schemeClr val="dk1"/>
              </a:solidFill>
              <a:effectLst/>
              <a:latin typeface="+mn-lt"/>
              <a:ea typeface="+mn-ea"/>
              <a:cs typeface="+mn-cs"/>
            </a:rPr>
            <a:t> </a:t>
          </a:r>
          <a:r>
            <a:rPr lang="en-US" sz="1100">
              <a:solidFill>
                <a:schemeClr val="dk1"/>
              </a:solidFill>
              <a:effectLst/>
              <a:latin typeface="+mn-lt"/>
              <a:ea typeface="+mn-ea"/>
              <a:cs typeface="+mn-cs"/>
            </a:rPr>
            <a:t>consist of the following:</a:t>
          </a:r>
          <a:endParaRPr lang="en-US" sz="1050">
            <a:effectLst/>
          </a:endParaRPr>
        </a:p>
        <a:p>
          <a:r>
            <a:rPr lang="en-US" sz="1100">
              <a:solidFill>
                <a:schemeClr val="dk1"/>
              </a:solidFill>
              <a:effectLst/>
              <a:latin typeface="+mn-lt"/>
              <a:ea typeface="+mn-ea"/>
              <a:cs typeface="+mn-cs"/>
            </a:rPr>
            <a:t>- recurring maintenance and repair costs;</a:t>
          </a:r>
          <a:endParaRPr lang="en-US" sz="1050">
            <a:effectLst/>
          </a:endParaRPr>
        </a:p>
        <a:p>
          <a:r>
            <a:rPr lang="en-US" sz="1100">
              <a:solidFill>
                <a:schemeClr val="dk1"/>
              </a:solidFill>
              <a:effectLst/>
              <a:latin typeface="+mn-lt"/>
              <a:ea typeface="+mn-ea"/>
              <a:cs typeface="+mn-cs"/>
            </a:rPr>
            <a:t>- utilities (includes plant operation and purchase of energy);</a:t>
          </a:r>
          <a:endParaRPr lang="en-US" sz="1050">
            <a:effectLst/>
          </a:endParaRPr>
        </a:p>
        <a:p>
          <a:r>
            <a:rPr lang="en-US" sz="1100">
              <a:solidFill>
                <a:schemeClr val="dk1"/>
              </a:solidFill>
              <a:effectLst/>
              <a:latin typeface="+mn-lt"/>
              <a:ea typeface="+mn-ea"/>
              <a:cs typeface="+mn-cs"/>
            </a:rPr>
            <a:t>-</a:t>
          </a:r>
          <a:r>
            <a:rPr lang="en-US" sz="1100" baseline="0">
              <a:solidFill>
                <a:schemeClr val="dk1"/>
              </a:solidFill>
              <a:effectLst/>
              <a:latin typeface="+mn-lt"/>
              <a:ea typeface="+mn-ea"/>
              <a:cs typeface="+mn-cs"/>
            </a:rPr>
            <a:t> c</a:t>
          </a:r>
          <a:r>
            <a:rPr lang="en-US" sz="1100">
              <a:solidFill>
                <a:schemeClr val="dk1"/>
              </a:solidFill>
              <a:effectLst/>
              <a:latin typeface="+mn-lt"/>
              <a:ea typeface="+mn-ea"/>
              <a:cs typeface="+mn-cs"/>
            </a:rPr>
            <a:t>leaning and/or janitorial costs (includes pest control, refuse collection, and disposal including</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recycling operations); and</a:t>
          </a:r>
          <a:endParaRPr lang="en-US" sz="1050">
            <a:effectLst/>
          </a:endParaRPr>
        </a:p>
        <a:p>
          <a:r>
            <a:rPr lang="en-US" sz="1100">
              <a:solidFill>
                <a:schemeClr val="dk1"/>
              </a:solidFill>
              <a:effectLst/>
              <a:latin typeface="+mn-lt"/>
              <a:ea typeface="+mn-ea"/>
              <a:cs typeface="+mn-cs"/>
            </a:rPr>
            <a:t>-</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roads/grounds expenses (includes grounds maintenance, landscaping, and snow and ice removal from roads, piers, and airfields).</a:t>
          </a:r>
          <a:endParaRPr lang="en-US" sz="1050">
            <a:effectLst/>
          </a:endParaRP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Lease costs </a:t>
          </a:r>
          <a:r>
            <a:rPr lang="en-US" sz="1100">
              <a:solidFill>
                <a:schemeClr val="dk1"/>
              </a:solidFill>
              <a:effectLst/>
              <a:latin typeface="+mn-lt"/>
              <a:ea typeface="+mn-ea"/>
              <a:cs typeface="+mn-cs"/>
            </a:rPr>
            <a:t>for leased assets</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are comprised of two sub elements:  lease annual rent to lessor and lease annual operating and maintenance costs.  Agencies provide full year costs.</a:t>
          </a:r>
        </a:p>
        <a:p>
          <a:endParaRPr lang="en-US" sz="1050">
            <a:effectLst/>
          </a:endParaRPr>
        </a:p>
        <a:p>
          <a:r>
            <a:rPr lang="en-US" sz="1100" b="1">
              <a:solidFill>
                <a:schemeClr val="dk1"/>
              </a:solidFill>
              <a:effectLst/>
              <a:latin typeface="+mn-lt"/>
              <a:ea typeface="+mn-ea"/>
              <a:cs typeface="+mn-cs"/>
            </a:rPr>
            <a:t>Lease annual rent to lessor</a:t>
          </a:r>
          <a:r>
            <a:rPr lang="en-US" sz="1100">
              <a:solidFill>
                <a:schemeClr val="dk1"/>
              </a:solidFill>
              <a:effectLst/>
              <a:latin typeface="+mn-lt"/>
              <a:ea typeface="+mn-ea"/>
              <a:cs typeface="+mn-cs"/>
            </a:rPr>
            <a:t> – The net rent to the lessor.  This is the fully serviced rental to the lessor minus the annual operating and maintenance costs.</a:t>
          </a:r>
        </a:p>
        <a:p>
          <a:endParaRPr lang="en-US" sz="1050">
            <a:effectLst/>
          </a:endParaRPr>
        </a:p>
        <a:p>
          <a:r>
            <a:rPr lang="en-US" sz="1100" b="1">
              <a:solidFill>
                <a:schemeClr val="dk1"/>
              </a:solidFill>
              <a:effectLst/>
              <a:latin typeface="+mn-lt"/>
              <a:ea typeface="+mn-ea"/>
              <a:cs typeface="+mn-cs"/>
            </a:rPr>
            <a:t>Lease annual operating and maintenance costs</a:t>
          </a:r>
          <a:r>
            <a:rPr lang="en-US" sz="1100">
              <a:solidFill>
                <a:schemeClr val="dk1"/>
              </a:solidFill>
              <a:effectLst/>
              <a:latin typeface="+mn-lt"/>
              <a:ea typeface="+mn-ea"/>
              <a:cs typeface="+mn-cs"/>
            </a:rPr>
            <a:t> – The reoccurring maintenance and repair costs including: utilities (includes plant operation and purchase of energy);  cleaning and/or janitorial costs (includes pest control, refuse collection, and disposal</a:t>
          </a:r>
          <a:r>
            <a:rPr lang="en-US" sz="1100" baseline="0">
              <a:solidFill>
                <a:schemeClr val="dk1"/>
              </a:solidFill>
              <a:effectLst/>
              <a:latin typeface="+mn-lt"/>
              <a:ea typeface="+mn-ea"/>
              <a:cs typeface="+mn-cs"/>
            </a:rPr>
            <a:t>, including </a:t>
          </a:r>
          <a:r>
            <a:rPr lang="en-US" sz="1100">
              <a:solidFill>
                <a:schemeClr val="dk1"/>
              </a:solidFill>
              <a:effectLst/>
              <a:latin typeface="+mn-lt"/>
              <a:ea typeface="+mn-ea"/>
              <a:cs typeface="+mn-cs"/>
            </a:rPr>
            <a:t>recycling operations); roads/grounds expenses (includes grounds maintenance, landscaping, and snow and ice removal from roads, piers, and airfields).</a:t>
          </a:r>
          <a:endParaRPr lang="en-US" sz="105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sz="1050" b="1" baseline="0">
            <a:solidFill>
              <a:schemeClr val="dk1"/>
            </a:solidFill>
            <a:latin typeface="+mn-lt"/>
            <a:ea typeface="+mn-ea"/>
            <a:cs typeface="+mn-cs"/>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112939</xdr:colOff>
      <xdr:row>32</xdr:row>
      <xdr:rowOff>146957</xdr:rowOff>
    </xdr:from>
    <xdr:to>
      <xdr:col>6</xdr:col>
      <xdr:colOff>274864</xdr:colOff>
      <xdr:row>36</xdr:row>
      <xdr:rowOff>4082</xdr:rowOff>
    </xdr:to>
    <xdr:sp macro="" textlink="">
      <xdr:nvSpPr>
        <xdr:cNvPr id="2" name="TextBox 1"/>
        <xdr:cNvSpPr txBox="1"/>
      </xdr:nvSpPr>
      <xdr:spPr>
        <a:xfrm>
          <a:off x="112939" y="7204982"/>
          <a:ext cx="7753350" cy="58102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solidFill>
                <a:sysClr val="windowText" lastClr="000000"/>
              </a:solidFill>
              <a:latin typeface="+mn-lt"/>
              <a:cs typeface="Arial" panose="020B0604020202020204" pitchFamily="34" charset="0"/>
            </a:rPr>
            <a:t>All Other was the most commonly disposed property type for owned and otherwise managed buildings in FY 2018.  All Other represented 21 percent of all property types, followed by Navigation and Traffic Aids at 15 percent. </a:t>
          </a:r>
          <a:endParaRPr lang="en-US" sz="1100">
            <a:solidFill>
              <a:sysClr val="windowText" lastClr="000000"/>
            </a:solidFill>
            <a:latin typeface="+mn-lt"/>
            <a:cs typeface="Arial" panose="020B0604020202020204" pitchFamily="34" charset="0"/>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38100</xdr:colOff>
      <xdr:row>27</xdr:row>
      <xdr:rowOff>9524</xdr:rowOff>
    </xdr:from>
    <xdr:to>
      <xdr:col>6</xdr:col>
      <xdr:colOff>38100</xdr:colOff>
      <xdr:row>30</xdr:row>
      <xdr:rowOff>0</xdr:rowOff>
    </xdr:to>
    <xdr:sp macro="" textlink="">
      <xdr:nvSpPr>
        <xdr:cNvPr id="2" name="TextBox 1"/>
        <xdr:cNvSpPr txBox="1"/>
      </xdr:nvSpPr>
      <xdr:spPr>
        <a:xfrm>
          <a:off x="38100" y="7286624"/>
          <a:ext cx="7524750" cy="476251"/>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solidFill>
                <a:sysClr val="windowText" lastClr="000000"/>
              </a:solidFill>
              <a:latin typeface="+mn-lt"/>
              <a:cs typeface="Arial" panose="020B0604020202020204" pitchFamily="34" charset="0"/>
            </a:rPr>
            <a:t>Demolition was the most commonly used disposition method for owned and otherwise managed buildings in FY 2018.  Demolition represented 64 percent of all disposition methods, followed by Other at 14 percent. </a:t>
          </a:r>
          <a:endParaRPr lang="en-US" sz="1100">
            <a:solidFill>
              <a:sysClr val="windowText" lastClr="000000"/>
            </a:solidFill>
            <a:latin typeface="+mn-lt"/>
            <a:cs typeface="Arial" panose="020B0604020202020204" pitchFamily="34" charset="0"/>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152400</xdr:colOff>
      <xdr:row>23</xdr:row>
      <xdr:rowOff>152400</xdr:rowOff>
    </xdr:from>
    <xdr:to>
      <xdr:col>4</xdr:col>
      <xdr:colOff>114300</xdr:colOff>
      <xdr:row>27</xdr:row>
      <xdr:rowOff>171450</xdr:rowOff>
    </xdr:to>
    <xdr:sp macro="" textlink="">
      <xdr:nvSpPr>
        <xdr:cNvPr id="2" name="TextBox 1"/>
        <xdr:cNvSpPr txBox="1"/>
      </xdr:nvSpPr>
      <xdr:spPr>
        <a:xfrm>
          <a:off x="152400" y="10953750"/>
          <a:ext cx="6181725" cy="74295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solidFill>
                <a:sysClr val="windowText" lastClr="000000"/>
              </a:solidFill>
              <a:latin typeface="+mn-lt"/>
              <a:cs typeface="Arial" panose="020B0604020202020204" pitchFamily="34" charset="0"/>
            </a:rPr>
            <a:t>Demolition was the most commonly used disposition method for structures in FY 2018.  Demolition represented 70 percent of all disposition methods, followed by Other at 22 percent. </a:t>
          </a:r>
          <a:endParaRPr lang="en-US" sz="1100">
            <a:solidFill>
              <a:sysClr val="windowText" lastClr="000000"/>
            </a:solidFill>
            <a:latin typeface="+mn-lt"/>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685799</xdr:colOff>
      <xdr:row>2</xdr:row>
      <xdr:rowOff>165339</xdr:rowOff>
    </xdr:to>
    <xdr:pic>
      <xdr:nvPicPr>
        <xdr:cNvPr id="2" name="Picture 1" descr="gsa_logo3.jpg"/>
        <xdr:cNvPicPr>
          <a:picLocks noChangeAspect="1"/>
        </xdr:cNvPicPr>
      </xdr:nvPicPr>
      <xdr:blipFill>
        <a:blip xmlns:r="http://schemas.openxmlformats.org/officeDocument/2006/relationships" r:embed="rId1" cstate="print"/>
        <a:stretch>
          <a:fillRect/>
        </a:stretch>
      </xdr:blipFill>
      <xdr:spPr>
        <a:xfrm>
          <a:off x="0" y="0"/>
          <a:ext cx="685799" cy="565389"/>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95250</xdr:colOff>
      <xdr:row>16</xdr:row>
      <xdr:rowOff>171450</xdr:rowOff>
    </xdr:from>
    <xdr:to>
      <xdr:col>5</xdr:col>
      <xdr:colOff>95250</xdr:colOff>
      <xdr:row>19</xdr:row>
      <xdr:rowOff>104776</xdr:rowOff>
    </xdr:to>
    <xdr:sp macro="" textlink="">
      <xdr:nvSpPr>
        <xdr:cNvPr id="2" name="TextBox 1"/>
        <xdr:cNvSpPr txBox="1"/>
      </xdr:nvSpPr>
      <xdr:spPr>
        <a:xfrm>
          <a:off x="95250" y="6134100"/>
          <a:ext cx="6229350" cy="476251"/>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solidFill>
                <a:sysClr val="windowText" lastClr="000000"/>
              </a:solidFill>
              <a:latin typeface="+mn-lt"/>
              <a:cs typeface="Arial" panose="020B0604020202020204" pitchFamily="34" charset="0"/>
            </a:rPr>
            <a:t>Sale was the most commonly used disposition method for land in FY 2018.  Sale represented 41 percent of all disposition methods, followed by Other at 21 percent. </a:t>
          </a:r>
          <a:endParaRPr lang="en-US" sz="1100">
            <a:solidFill>
              <a:sysClr val="windowText" lastClr="000000"/>
            </a:solidFill>
            <a:latin typeface="+mn-lt"/>
            <a:cs typeface="Arial" panose="020B0604020202020204" pitchFamily="34" charset="0"/>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57151</xdr:colOff>
      <xdr:row>18</xdr:row>
      <xdr:rowOff>28576</xdr:rowOff>
    </xdr:from>
    <xdr:to>
      <xdr:col>4</xdr:col>
      <xdr:colOff>952500</xdr:colOff>
      <xdr:row>33</xdr:row>
      <xdr:rowOff>133350</xdr:rowOff>
    </xdr:to>
    <xdr:sp macro="" textlink="">
      <xdr:nvSpPr>
        <xdr:cNvPr id="2" name="TextBox 1"/>
        <xdr:cNvSpPr txBox="1"/>
      </xdr:nvSpPr>
      <xdr:spPr>
        <a:xfrm>
          <a:off x="57151" y="4171951"/>
          <a:ext cx="6715124" cy="2533649"/>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t>Key Definitions </a:t>
          </a:r>
          <a:r>
            <a:rPr lang="en-US" sz="1100" b="1" baseline="0"/>
            <a:t>and Examples</a:t>
          </a:r>
        </a:p>
        <a:p>
          <a:endParaRPr lang="en-US" sz="1100" b="1" baseline="0"/>
        </a:p>
        <a:p>
          <a:r>
            <a:rPr lang="en-US" sz="1100" b="1">
              <a:solidFill>
                <a:schemeClr val="dk1"/>
              </a:solidFill>
              <a:latin typeface="+mn-lt"/>
              <a:ea typeface="+mn-ea"/>
              <a:cs typeface="+mn-cs"/>
            </a:rPr>
            <a:t>Historical Status:</a:t>
          </a:r>
          <a:r>
            <a:rPr lang="en-US" sz="1100">
              <a:solidFill>
                <a:schemeClr val="dk1"/>
              </a:solidFill>
              <a:latin typeface="+mn-lt"/>
              <a:ea typeface="+mn-ea"/>
              <a:cs typeface="+mn-cs"/>
            </a:rPr>
            <a:t> </a:t>
          </a:r>
        </a:p>
        <a:p>
          <a:r>
            <a:rPr lang="en-US" sz="1100" b="1">
              <a:solidFill>
                <a:schemeClr val="dk1"/>
              </a:solidFill>
              <a:latin typeface="+mn-lt"/>
              <a:ea typeface="+mn-ea"/>
              <a:cs typeface="+mn-cs"/>
            </a:rPr>
            <a:t>National Historic Landmark – NHL </a:t>
          </a:r>
          <a:endParaRPr lang="en-US" sz="1100" b="0">
            <a:solidFill>
              <a:schemeClr val="dk1"/>
            </a:solidFill>
            <a:latin typeface="+mn-lt"/>
            <a:ea typeface="+mn-ea"/>
            <a:cs typeface="+mn-cs"/>
          </a:endParaRPr>
        </a:p>
        <a:p>
          <a:r>
            <a:rPr lang="en-US" sz="1100" b="1">
              <a:solidFill>
                <a:schemeClr val="dk1"/>
              </a:solidFill>
              <a:latin typeface="+mn-lt"/>
              <a:ea typeface="+mn-ea"/>
              <a:cs typeface="+mn-cs"/>
            </a:rPr>
            <a:t>National Register Listed – NRL </a:t>
          </a:r>
          <a:endParaRPr lang="en-US" sz="1100" b="0">
            <a:solidFill>
              <a:schemeClr val="dk1"/>
            </a:solidFill>
            <a:latin typeface="+mn-lt"/>
            <a:ea typeface="+mn-ea"/>
            <a:cs typeface="+mn-cs"/>
          </a:endParaRPr>
        </a:p>
        <a:p>
          <a:r>
            <a:rPr lang="en-US" sz="1100" b="1">
              <a:solidFill>
                <a:schemeClr val="dk1"/>
              </a:solidFill>
              <a:latin typeface="+mn-lt"/>
              <a:ea typeface="+mn-ea"/>
              <a:cs typeface="+mn-cs"/>
            </a:rPr>
            <a:t>National Register Eligible – NRE </a:t>
          </a:r>
          <a:endParaRPr lang="en-US" sz="1100" b="0">
            <a:solidFill>
              <a:schemeClr val="dk1"/>
            </a:solidFill>
            <a:latin typeface="+mn-lt"/>
            <a:ea typeface="+mn-ea"/>
            <a:cs typeface="+mn-cs"/>
          </a:endParaRPr>
        </a:p>
        <a:p>
          <a:r>
            <a:rPr lang="en-US" sz="1100" b="1">
              <a:solidFill>
                <a:schemeClr val="dk1"/>
              </a:solidFill>
              <a:latin typeface="+mn-lt"/>
              <a:ea typeface="+mn-ea"/>
              <a:cs typeface="+mn-cs"/>
            </a:rPr>
            <a:t>Non-contributing element of NHL/NRL district </a:t>
          </a:r>
          <a:endParaRPr lang="en-US" sz="1100" b="0">
            <a:solidFill>
              <a:schemeClr val="dk1"/>
            </a:solidFill>
            <a:latin typeface="+mn-lt"/>
            <a:ea typeface="+mn-ea"/>
            <a:cs typeface="+mn-cs"/>
          </a:endParaRPr>
        </a:p>
        <a:p>
          <a:r>
            <a:rPr lang="en-US" sz="1100" b="1">
              <a:solidFill>
                <a:schemeClr val="dk1"/>
              </a:solidFill>
              <a:latin typeface="+mn-lt"/>
              <a:ea typeface="+mn-ea"/>
              <a:cs typeface="+mn-cs"/>
            </a:rPr>
            <a:t>Not Evaluated </a:t>
          </a:r>
          <a:endParaRPr lang="en-US" sz="1100" b="0">
            <a:solidFill>
              <a:schemeClr val="dk1"/>
            </a:solidFill>
            <a:latin typeface="+mn-lt"/>
            <a:ea typeface="+mn-ea"/>
            <a:cs typeface="+mn-cs"/>
          </a:endParaRPr>
        </a:p>
        <a:p>
          <a:r>
            <a:rPr lang="en-US" sz="1100" b="1">
              <a:solidFill>
                <a:schemeClr val="dk1"/>
              </a:solidFill>
              <a:latin typeface="+mn-lt"/>
              <a:ea typeface="+mn-ea"/>
              <a:cs typeface="+mn-cs"/>
            </a:rPr>
            <a:t>Evaluated, Not Historic </a:t>
          </a:r>
        </a:p>
        <a:p>
          <a:pPr lvl="1"/>
          <a:endParaRPr lang="en-US" sz="1100">
            <a:solidFill>
              <a:schemeClr val="dk1"/>
            </a:solidFill>
            <a:latin typeface="+mn-lt"/>
            <a:ea typeface="+mn-ea"/>
            <a:cs typeface="+mn-cs"/>
          </a:endParaRPr>
        </a:p>
        <a:p>
          <a:r>
            <a:rPr lang="en-US" sz="1100" b="1" i="1">
              <a:solidFill>
                <a:schemeClr val="dk1"/>
              </a:solidFill>
              <a:latin typeface="+mn-lt"/>
              <a:ea typeface="+mn-ea"/>
              <a:cs typeface="+mn-cs"/>
            </a:rPr>
            <a:t>Historical status</a:t>
          </a:r>
          <a:r>
            <a:rPr lang="en-US" sz="1100">
              <a:solidFill>
                <a:schemeClr val="dk1"/>
              </a:solidFill>
              <a:latin typeface="+mn-lt"/>
              <a:ea typeface="+mn-ea"/>
              <a:cs typeface="+mn-cs"/>
            </a:rPr>
            <a:t> is reported on all owned buildings, structures, and land assets, except those assets that have been evaluated and for which disclosure of historic status is restricted based upon Executive Order 13007 and Section 304 of the National Historic Preservation Act.</a:t>
          </a:r>
        </a:p>
      </xdr:txBody>
    </xdr:sp>
    <xdr:clientData/>
  </xdr:twoCellAnchor>
  <xdr:twoCellAnchor>
    <xdr:from>
      <xdr:col>0</xdr:col>
      <xdr:colOff>38100</xdr:colOff>
      <xdr:row>14</xdr:row>
      <xdr:rowOff>95250</xdr:rowOff>
    </xdr:from>
    <xdr:to>
      <xdr:col>5</xdr:col>
      <xdr:colOff>0</xdr:colOff>
      <xdr:row>17</xdr:row>
      <xdr:rowOff>66675</xdr:rowOff>
    </xdr:to>
    <xdr:sp macro="" textlink="">
      <xdr:nvSpPr>
        <xdr:cNvPr id="3" name="TextBox 2"/>
        <xdr:cNvSpPr txBox="1"/>
      </xdr:nvSpPr>
      <xdr:spPr>
        <a:xfrm>
          <a:off x="38100" y="3590925"/>
          <a:ext cx="6743700" cy="45720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ysClr val="windowText" lastClr="000000"/>
              </a:solidFill>
              <a:latin typeface="+mn-lt"/>
            </a:rPr>
            <a:t>In FY</a:t>
          </a:r>
          <a:r>
            <a:rPr lang="en-US" sz="1100" baseline="0">
              <a:solidFill>
                <a:sysClr val="windowText" lastClr="000000"/>
              </a:solidFill>
              <a:latin typeface="+mn-lt"/>
            </a:rPr>
            <a:t> 2018, less than 1 percent (2,401 assets) of the applicable federal portfolio had National Historic Landmark status.   </a:t>
          </a:r>
          <a:endParaRPr lang="en-US" sz="1100">
            <a:solidFill>
              <a:sysClr val="windowText" lastClr="000000"/>
            </a:solidFill>
            <a:latin typeface="+mn-lt"/>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9525</xdr:colOff>
      <xdr:row>66</xdr:row>
      <xdr:rowOff>9526</xdr:rowOff>
    </xdr:from>
    <xdr:to>
      <xdr:col>4</xdr:col>
      <xdr:colOff>0</xdr:colOff>
      <xdr:row>81</xdr:row>
      <xdr:rowOff>38100</xdr:rowOff>
    </xdr:to>
    <xdr:sp macro="" textlink="">
      <xdr:nvSpPr>
        <xdr:cNvPr id="2" name="TextBox 1"/>
        <xdr:cNvSpPr txBox="1"/>
      </xdr:nvSpPr>
      <xdr:spPr>
        <a:xfrm>
          <a:off x="9525" y="13735051"/>
          <a:ext cx="7400925" cy="2457449"/>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t>Key Definitions </a:t>
          </a:r>
          <a:r>
            <a:rPr lang="en-US" sz="1100" b="1" baseline="0"/>
            <a:t>and Examples</a:t>
          </a:r>
        </a:p>
        <a:p>
          <a:endParaRPr lang="en-US" sz="600" b="1" baseline="0"/>
        </a:p>
        <a:p>
          <a:r>
            <a:rPr lang="en-US" sz="1100" b="1">
              <a:solidFill>
                <a:schemeClr val="dk1"/>
              </a:solidFill>
              <a:latin typeface="+mn-lt"/>
              <a:ea typeface="+mn-ea"/>
              <a:cs typeface="+mn-cs"/>
            </a:rPr>
            <a:t>Historical Status:</a:t>
          </a:r>
          <a:r>
            <a:rPr lang="en-US" sz="1100">
              <a:solidFill>
                <a:schemeClr val="dk1"/>
              </a:solidFill>
              <a:latin typeface="+mn-lt"/>
              <a:ea typeface="+mn-ea"/>
              <a:cs typeface="+mn-cs"/>
            </a:rPr>
            <a:t> </a:t>
          </a:r>
        </a:p>
        <a:p>
          <a:r>
            <a:rPr lang="en-US" sz="1100" b="1">
              <a:solidFill>
                <a:schemeClr val="dk1"/>
              </a:solidFill>
              <a:latin typeface="+mn-lt"/>
              <a:ea typeface="+mn-ea"/>
              <a:cs typeface="+mn-cs"/>
            </a:rPr>
            <a:t>National Historic Landmark – NHL </a:t>
          </a:r>
          <a:endParaRPr lang="en-US" sz="1100" b="0">
            <a:solidFill>
              <a:schemeClr val="dk1"/>
            </a:solidFill>
            <a:latin typeface="+mn-lt"/>
            <a:ea typeface="+mn-ea"/>
            <a:cs typeface="+mn-cs"/>
          </a:endParaRPr>
        </a:p>
        <a:p>
          <a:r>
            <a:rPr lang="en-US" sz="1100" b="1">
              <a:solidFill>
                <a:schemeClr val="dk1"/>
              </a:solidFill>
              <a:latin typeface="+mn-lt"/>
              <a:ea typeface="+mn-ea"/>
              <a:cs typeface="+mn-cs"/>
            </a:rPr>
            <a:t>National Register Listed – NRL </a:t>
          </a:r>
          <a:endParaRPr lang="en-US" sz="1100" b="0">
            <a:solidFill>
              <a:schemeClr val="dk1"/>
            </a:solidFill>
            <a:latin typeface="+mn-lt"/>
            <a:ea typeface="+mn-ea"/>
            <a:cs typeface="+mn-cs"/>
          </a:endParaRPr>
        </a:p>
        <a:p>
          <a:r>
            <a:rPr lang="en-US" sz="1100" b="1">
              <a:solidFill>
                <a:schemeClr val="dk1"/>
              </a:solidFill>
              <a:latin typeface="+mn-lt"/>
              <a:ea typeface="+mn-ea"/>
              <a:cs typeface="+mn-cs"/>
            </a:rPr>
            <a:t>National Register Eligible – NRE </a:t>
          </a:r>
          <a:endParaRPr lang="en-US" sz="1100" b="0">
            <a:solidFill>
              <a:schemeClr val="dk1"/>
            </a:solidFill>
            <a:latin typeface="+mn-lt"/>
            <a:ea typeface="+mn-ea"/>
            <a:cs typeface="+mn-cs"/>
          </a:endParaRPr>
        </a:p>
        <a:p>
          <a:r>
            <a:rPr lang="en-US" sz="1100" b="1">
              <a:solidFill>
                <a:schemeClr val="dk1"/>
              </a:solidFill>
              <a:latin typeface="+mn-lt"/>
              <a:ea typeface="+mn-ea"/>
              <a:cs typeface="+mn-cs"/>
            </a:rPr>
            <a:t>Non-contributing element of NHL/NRL district </a:t>
          </a:r>
          <a:endParaRPr lang="en-US" sz="1100" b="0">
            <a:solidFill>
              <a:schemeClr val="dk1"/>
            </a:solidFill>
            <a:latin typeface="+mn-lt"/>
            <a:ea typeface="+mn-ea"/>
            <a:cs typeface="+mn-cs"/>
          </a:endParaRPr>
        </a:p>
        <a:p>
          <a:r>
            <a:rPr lang="en-US" sz="1100" b="1">
              <a:solidFill>
                <a:schemeClr val="dk1"/>
              </a:solidFill>
              <a:latin typeface="+mn-lt"/>
              <a:ea typeface="+mn-ea"/>
              <a:cs typeface="+mn-cs"/>
            </a:rPr>
            <a:t>Not Evaluated </a:t>
          </a:r>
          <a:endParaRPr lang="en-US" sz="1100" b="0">
            <a:solidFill>
              <a:schemeClr val="dk1"/>
            </a:solidFill>
            <a:latin typeface="+mn-lt"/>
            <a:ea typeface="+mn-ea"/>
            <a:cs typeface="+mn-cs"/>
          </a:endParaRPr>
        </a:p>
        <a:p>
          <a:r>
            <a:rPr lang="en-US" sz="1100" b="1">
              <a:solidFill>
                <a:schemeClr val="dk1"/>
              </a:solidFill>
              <a:latin typeface="+mn-lt"/>
              <a:ea typeface="+mn-ea"/>
              <a:cs typeface="+mn-cs"/>
            </a:rPr>
            <a:t>Evaluated, Not Historic </a:t>
          </a:r>
        </a:p>
        <a:p>
          <a:pPr lvl="1"/>
          <a:endParaRPr lang="en-US" sz="500">
            <a:solidFill>
              <a:schemeClr val="dk1"/>
            </a:solidFill>
            <a:latin typeface="+mn-lt"/>
            <a:ea typeface="+mn-ea"/>
            <a:cs typeface="+mn-cs"/>
          </a:endParaRPr>
        </a:p>
        <a:p>
          <a:r>
            <a:rPr lang="en-US" sz="1100" b="1" i="1">
              <a:solidFill>
                <a:schemeClr val="dk1"/>
              </a:solidFill>
              <a:latin typeface="+mn-lt"/>
              <a:ea typeface="+mn-ea"/>
              <a:cs typeface="+mn-cs"/>
            </a:rPr>
            <a:t>Historical status</a:t>
          </a:r>
          <a:r>
            <a:rPr lang="en-US" sz="1100">
              <a:solidFill>
                <a:schemeClr val="dk1"/>
              </a:solidFill>
              <a:latin typeface="+mn-lt"/>
              <a:ea typeface="+mn-ea"/>
              <a:cs typeface="+mn-cs"/>
            </a:rPr>
            <a:t> is reported on all owned buildings, structures, and land assets, except those assets that have been evaluated and for which disclosure of historic status is restricted based upon Executive </a:t>
          </a:r>
          <a:r>
            <a:rPr lang="en-US" sz="1100" baseline="0">
              <a:solidFill>
                <a:schemeClr val="dk1"/>
              </a:solidFill>
              <a:latin typeface="+mn-lt"/>
              <a:ea typeface="+mn-ea"/>
              <a:cs typeface="+mn-cs"/>
            </a:rPr>
            <a:t> Order 1</a:t>
          </a:r>
          <a:r>
            <a:rPr lang="en-US" sz="1100">
              <a:solidFill>
                <a:schemeClr val="dk1"/>
              </a:solidFill>
              <a:latin typeface="+mn-lt"/>
              <a:ea typeface="+mn-ea"/>
              <a:cs typeface="+mn-cs"/>
            </a:rPr>
            <a:t>3007 and Section 304 of the National Historic Preservation Act.</a:t>
          </a:r>
          <a:endParaRPr lang="en-US" sz="1050">
            <a:solidFill>
              <a:schemeClr val="dk1"/>
            </a:solidFill>
            <a:latin typeface="+mn-lt"/>
            <a:ea typeface="+mn-ea"/>
            <a:cs typeface="+mn-cs"/>
          </a:endParaRPr>
        </a:p>
      </xdr:txBody>
    </xdr:sp>
    <xdr:clientData/>
  </xdr:twoCellAnchor>
  <xdr:twoCellAnchor>
    <xdr:from>
      <xdr:col>0</xdr:col>
      <xdr:colOff>28575</xdr:colOff>
      <xdr:row>61</xdr:row>
      <xdr:rowOff>142875</xdr:rowOff>
    </xdr:from>
    <xdr:to>
      <xdr:col>4</xdr:col>
      <xdr:colOff>0</xdr:colOff>
      <xdr:row>65</xdr:row>
      <xdr:rowOff>0</xdr:rowOff>
    </xdr:to>
    <xdr:sp macro="" textlink="">
      <xdr:nvSpPr>
        <xdr:cNvPr id="3" name="TextBox 2"/>
        <xdr:cNvSpPr txBox="1"/>
      </xdr:nvSpPr>
      <xdr:spPr>
        <a:xfrm>
          <a:off x="28575" y="13058775"/>
          <a:ext cx="7381875" cy="50482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solidFill>
                <a:sysClr val="windowText" lastClr="000000"/>
              </a:solidFill>
            </a:rPr>
            <a:t>California, Maryland and Virginia have the largest combined number of assets with National Historic Landmark and National Register Listed designations. </a:t>
          </a:r>
          <a:endParaRPr lang="en-US" sz="1100">
            <a:solidFill>
              <a:sysClr val="windowText" lastClr="000000"/>
            </a:solidFill>
          </a:endParaRP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38100</xdr:colOff>
      <xdr:row>27</xdr:row>
      <xdr:rowOff>47625</xdr:rowOff>
    </xdr:from>
    <xdr:to>
      <xdr:col>6</xdr:col>
      <xdr:colOff>771525</xdr:colOff>
      <xdr:row>41</xdr:row>
      <xdr:rowOff>28574</xdr:rowOff>
    </xdr:to>
    <xdr:sp macro="" textlink="">
      <xdr:nvSpPr>
        <xdr:cNvPr id="2" name="TextBox 1"/>
        <xdr:cNvSpPr txBox="1"/>
      </xdr:nvSpPr>
      <xdr:spPr>
        <a:xfrm>
          <a:off x="38100" y="7277100"/>
          <a:ext cx="9163050" cy="2247899"/>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latin typeface="+mn-lt"/>
            </a:rPr>
            <a:t>Key Definitions </a:t>
          </a:r>
          <a:r>
            <a:rPr lang="en-US" sz="1100" b="1" baseline="0">
              <a:latin typeface="+mn-lt"/>
            </a:rPr>
            <a:t>and Examples</a:t>
          </a: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Historical Status:</a:t>
          </a:r>
          <a:r>
            <a:rPr lang="en-US" sz="1100">
              <a:solidFill>
                <a:schemeClr val="dk1"/>
              </a:solidFill>
              <a:effectLst/>
              <a:latin typeface="+mn-lt"/>
              <a:ea typeface="+mn-ea"/>
              <a:cs typeface="+mn-cs"/>
            </a:rPr>
            <a:t> </a:t>
          </a:r>
          <a:endParaRPr lang="en-US" sz="1050">
            <a:effectLst/>
          </a:endParaRPr>
        </a:p>
        <a:p>
          <a:r>
            <a:rPr lang="en-US" sz="1100" b="1">
              <a:solidFill>
                <a:schemeClr val="dk1"/>
              </a:solidFill>
              <a:effectLst/>
              <a:latin typeface="+mn-lt"/>
              <a:ea typeface="+mn-ea"/>
              <a:cs typeface="+mn-cs"/>
            </a:rPr>
            <a:t>National Historic Landmark – NHL </a:t>
          </a:r>
          <a:endParaRPr lang="en-US" sz="1050">
            <a:effectLst/>
          </a:endParaRPr>
        </a:p>
        <a:p>
          <a:r>
            <a:rPr lang="en-US" sz="1100" b="1">
              <a:solidFill>
                <a:schemeClr val="dk1"/>
              </a:solidFill>
              <a:effectLst/>
              <a:latin typeface="+mn-lt"/>
              <a:ea typeface="+mn-ea"/>
              <a:cs typeface="+mn-cs"/>
            </a:rPr>
            <a:t>National Register Listed – NRL </a:t>
          </a:r>
          <a:endParaRPr lang="en-US" sz="1050">
            <a:effectLst/>
          </a:endParaRPr>
        </a:p>
        <a:p>
          <a:r>
            <a:rPr lang="en-US" sz="1100" b="1">
              <a:solidFill>
                <a:schemeClr val="dk1"/>
              </a:solidFill>
              <a:effectLst/>
              <a:latin typeface="+mn-lt"/>
              <a:ea typeface="+mn-ea"/>
              <a:cs typeface="+mn-cs"/>
            </a:rPr>
            <a:t>National Register Eligible – NRE </a:t>
          </a:r>
          <a:endParaRPr lang="en-US" sz="1050">
            <a:effectLst/>
          </a:endParaRPr>
        </a:p>
        <a:p>
          <a:r>
            <a:rPr lang="en-US" sz="1100" b="1">
              <a:solidFill>
                <a:schemeClr val="dk1"/>
              </a:solidFill>
              <a:effectLst/>
              <a:latin typeface="+mn-lt"/>
              <a:ea typeface="+mn-ea"/>
              <a:cs typeface="+mn-cs"/>
            </a:rPr>
            <a:t>Non-contributing element of NHL/NRL district </a:t>
          </a:r>
          <a:endParaRPr lang="en-US" sz="1050">
            <a:effectLst/>
          </a:endParaRPr>
        </a:p>
        <a:p>
          <a:r>
            <a:rPr lang="en-US" sz="1100" b="1">
              <a:solidFill>
                <a:schemeClr val="dk1"/>
              </a:solidFill>
              <a:effectLst/>
              <a:latin typeface="+mn-lt"/>
              <a:ea typeface="+mn-ea"/>
              <a:cs typeface="+mn-cs"/>
            </a:rPr>
            <a:t>Not Evaluated </a:t>
          </a:r>
          <a:endParaRPr lang="en-US" sz="1050">
            <a:effectLst/>
          </a:endParaRPr>
        </a:p>
        <a:p>
          <a:r>
            <a:rPr lang="en-US" sz="1100" b="1">
              <a:solidFill>
                <a:schemeClr val="dk1"/>
              </a:solidFill>
              <a:effectLst/>
              <a:latin typeface="+mn-lt"/>
              <a:ea typeface="+mn-ea"/>
              <a:cs typeface="+mn-cs"/>
            </a:rPr>
            <a:t>Evaluated, Not Historic </a:t>
          </a:r>
          <a:endParaRPr lang="en-US" sz="1050">
            <a:effectLst/>
          </a:endParaRPr>
        </a:p>
        <a:p>
          <a:endParaRPr lang="en-US" sz="1100" b="1" i="1">
            <a:solidFill>
              <a:schemeClr val="dk1"/>
            </a:solidFill>
            <a:effectLst/>
            <a:latin typeface="+mn-lt"/>
            <a:ea typeface="+mn-ea"/>
            <a:cs typeface="+mn-cs"/>
          </a:endParaRPr>
        </a:p>
        <a:p>
          <a:r>
            <a:rPr lang="en-US" sz="1100" b="1" i="1">
              <a:solidFill>
                <a:schemeClr val="dk1"/>
              </a:solidFill>
              <a:effectLst/>
              <a:latin typeface="+mn-lt"/>
              <a:ea typeface="+mn-ea"/>
              <a:cs typeface="+mn-cs"/>
            </a:rPr>
            <a:t>Historical status</a:t>
          </a:r>
          <a:r>
            <a:rPr lang="en-US" sz="1100">
              <a:solidFill>
                <a:schemeClr val="dk1"/>
              </a:solidFill>
              <a:effectLst/>
              <a:latin typeface="+mn-lt"/>
              <a:ea typeface="+mn-ea"/>
              <a:cs typeface="+mn-cs"/>
            </a:rPr>
            <a:t> is reported on all owned buildings, structures, and land assets, except those assets that have been evaluated and for which disclosure of historic status is restricted based upon Executive Order 13007 and Section 304 of the National Historic Preservation Act.</a:t>
          </a:r>
          <a:endParaRPr lang="en-US" sz="1050">
            <a:effectLst/>
          </a:endParaRPr>
        </a:p>
        <a:p>
          <a:endParaRPr lang="en-US" sz="1050" b="1" baseline="0">
            <a:latin typeface="+mn-lt"/>
          </a:endParaRP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57150</xdr:colOff>
      <xdr:row>29</xdr:row>
      <xdr:rowOff>152399</xdr:rowOff>
    </xdr:from>
    <xdr:to>
      <xdr:col>3</xdr:col>
      <xdr:colOff>504825</xdr:colOff>
      <xdr:row>38</xdr:row>
      <xdr:rowOff>28575</xdr:rowOff>
    </xdr:to>
    <xdr:sp macro="" textlink="">
      <xdr:nvSpPr>
        <xdr:cNvPr id="2" name="TextBox 1"/>
        <xdr:cNvSpPr txBox="1"/>
      </xdr:nvSpPr>
      <xdr:spPr>
        <a:xfrm>
          <a:off x="57150" y="7467599"/>
          <a:ext cx="5314950" cy="1333501"/>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t>Key Definitions </a:t>
          </a:r>
          <a:r>
            <a:rPr lang="en-US" sz="1100" b="1" baseline="0"/>
            <a:t>and Examples</a:t>
          </a:r>
        </a:p>
        <a:p>
          <a:pPr algn="ctr"/>
          <a:endParaRPr lang="en-US" sz="500" b="1" baseline="0"/>
        </a:p>
        <a:p>
          <a:pPr marL="0" marR="0" indent="0" algn="l"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latin typeface="+mn-lt"/>
              <a:ea typeface="+mn-ea"/>
              <a:cs typeface="+mn-cs"/>
            </a:rPr>
            <a:t>Buildings (examples): </a:t>
          </a:r>
          <a:r>
            <a:rPr lang="en-US" sz="1100" b="0" baseline="0">
              <a:solidFill>
                <a:schemeClr val="dk1"/>
              </a:solidFill>
              <a:latin typeface="+mn-lt"/>
              <a:ea typeface="+mn-ea"/>
              <a:cs typeface="+mn-cs"/>
            </a:rPr>
            <a:t>o</a:t>
          </a:r>
          <a:r>
            <a:rPr lang="en-US" sz="1100" baseline="0">
              <a:solidFill>
                <a:schemeClr val="dk1"/>
              </a:solidFill>
              <a:latin typeface="+mn-lt"/>
              <a:ea typeface="+mn-ea"/>
              <a:cs typeface="+mn-cs"/>
            </a:rPr>
            <a:t>ffice, laboratories, hospital, warehouse</a:t>
          </a:r>
          <a:endParaRPr lang="en-US"/>
        </a:p>
        <a:p>
          <a:pPr algn="l"/>
          <a:endParaRPr lang="en-US" sz="500" b="1" baseline="0"/>
        </a:p>
        <a:p>
          <a:pPr marL="0" marR="0" indent="0" algn="l"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latin typeface="+mn-lt"/>
              <a:ea typeface="+mn-ea"/>
              <a:cs typeface="+mn-cs"/>
            </a:rPr>
            <a:t>Square feet: </a:t>
          </a:r>
          <a:r>
            <a:rPr lang="en-US" sz="1100" baseline="0">
              <a:solidFill>
                <a:schemeClr val="dk1"/>
              </a:solidFill>
              <a:latin typeface="+mn-lt"/>
              <a:ea typeface="+mn-ea"/>
              <a:cs typeface="+mn-cs"/>
            </a:rPr>
            <a:t>For buildings, the unit of measure is area in square feet (SF). </a:t>
          </a:r>
          <a:endParaRPr lang="en-US" sz="1100">
            <a:solidFill>
              <a:schemeClr val="dk1"/>
            </a:solidFill>
            <a:latin typeface="+mn-lt"/>
            <a:ea typeface="+mn-ea"/>
            <a:cs typeface="+mn-cs"/>
          </a:endParaRPr>
        </a:p>
        <a:p>
          <a:endParaRPr lang="en-US" sz="600" baseline="0"/>
        </a:p>
        <a:p>
          <a:r>
            <a:rPr lang="en-US" sz="1100" b="1" i="0">
              <a:solidFill>
                <a:schemeClr val="dk1"/>
              </a:solidFill>
              <a:latin typeface="+mn-lt"/>
              <a:ea typeface="+mn-ea"/>
              <a:cs typeface="+mn-cs"/>
            </a:rPr>
            <a:t>Sustainability</a:t>
          </a:r>
          <a:r>
            <a:rPr lang="en-US" sz="1100">
              <a:solidFill>
                <a:schemeClr val="dk1"/>
              </a:solidFill>
              <a:latin typeface="+mn-lt"/>
              <a:ea typeface="+mn-ea"/>
              <a:cs typeface="+mn-cs"/>
            </a:rPr>
            <a:t> reflects whether or not an asset meets the sustainability criteria set forth in Section 2 (g) (iii) of Executive Order 13514.  </a:t>
          </a:r>
          <a:endParaRPr lang="en-US" sz="1100" b="1">
            <a:solidFill>
              <a:schemeClr val="dk1"/>
            </a:solidFill>
            <a:latin typeface="+mn-lt"/>
            <a:ea typeface="+mn-ea"/>
            <a:cs typeface="+mn-cs"/>
          </a:endParaRP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104776</xdr:colOff>
      <xdr:row>15</xdr:row>
      <xdr:rowOff>38099</xdr:rowOff>
    </xdr:from>
    <xdr:to>
      <xdr:col>7</xdr:col>
      <xdr:colOff>19050</xdr:colOff>
      <xdr:row>42</xdr:row>
      <xdr:rowOff>85726</xdr:rowOff>
    </xdr:to>
    <xdr:sp macro="" textlink="">
      <xdr:nvSpPr>
        <xdr:cNvPr id="2" name="TextBox 1"/>
        <xdr:cNvSpPr txBox="1"/>
      </xdr:nvSpPr>
      <xdr:spPr>
        <a:xfrm>
          <a:off x="104776" y="3114674"/>
          <a:ext cx="8039099" cy="4419602"/>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t>Key Definitions</a:t>
          </a:r>
          <a:r>
            <a:rPr lang="en-US" sz="1100" b="1" baseline="0"/>
            <a:t> and Examples</a:t>
          </a:r>
        </a:p>
        <a:p>
          <a:pPr algn="ctr"/>
          <a:endParaRPr lang="en-US" sz="1100" b="1" baseline="0"/>
        </a:p>
        <a:p>
          <a:r>
            <a:rPr lang="en-US" sz="1100" b="1" i="0">
              <a:solidFill>
                <a:schemeClr val="dk1"/>
              </a:solidFill>
              <a:latin typeface="+mn-lt"/>
              <a:ea typeface="+mn-ea"/>
              <a:cs typeface="+mn-cs"/>
            </a:rPr>
            <a:t>Status indicator</a:t>
          </a:r>
          <a:r>
            <a:rPr lang="en-US" sz="1100" i="0">
              <a:solidFill>
                <a:schemeClr val="dk1"/>
              </a:solidFill>
              <a:latin typeface="+mn-lt"/>
              <a:ea typeface="+mn-ea"/>
              <a:cs typeface="+mn-cs"/>
            </a:rPr>
            <a:t> </a:t>
          </a:r>
          <a:r>
            <a:rPr lang="en-US" sz="1100">
              <a:solidFill>
                <a:schemeClr val="dk1"/>
              </a:solidFill>
              <a:latin typeface="+mn-lt"/>
              <a:ea typeface="+mn-ea"/>
              <a:cs typeface="+mn-cs"/>
            </a:rPr>
            <a:t>reflects the </a:t>
          </a:r>
          <a:r>
            <a:rPr lang="en-US" sz="1100" i="1">
              <a:solidFill>
                <a:schemeClr val="dk1"/>
              </a:solidFill>
              <a:latin typeface="+mn-lt"/>
              <a:ea typeface="+mn-ea"/>
              <a:cs typeface="+mn-cs"/>
            </a:rPr>
            <a:t>predominant</a:t>
          </a:r>
          <a:r>
            <a:rPr lang="en-US" sz="1100">
              <a:solidFill>
                <a:schemeClr val="dk1"/>
              </a:solidFill>
              <a:latin typeface="+mn-lt"/>
              <a:ea typeface="+mn-ea"/>
              <a:cs typeface="+mn-cs"/>
            </a:rPr>
            <a:t> physical/operational status of the asset.</a:t>
          </a:r>
          <a:r>
            <a:rPr lang="en-US" sz="1100" baseline="0">
              <a:solidFill>
                <a:schemeClr val="dk1"/>
              </a:solidFill>
              <a:latin typeface="+mn-lt"/>
              <a:ea typeface="+mn-ea"/>
              <a:cs typeface="+mn-cs"/>
            </a:rPr>
            <a:t>  </a:t>
          </a:r>
          <a:r>
            <a:rPr lang="en-US" sz="1100">
              <a:solidFill>
                <a:schemeClr val="dk1"/>
              </a:solidFill>
              <a:latin typeface="+mn-lt"/>
              <a:ea typeface="+mn-ea"/>
              <a:cs typeface="+mn-cs"/>
            </a:rPr>
            <a:t>Buildings, structures, and land assets</a:t>
          </a:r>
          <a:r>
            <a:rPr lang="en-US" sz="1100" baseline="0">
              <a:solidFill>
                <a:schemeClr val="dk1"/>
              </a:solidFill>
              <a:latin typeface="+mn-lt"/>
              <a:ea typeface="+mn-ea"/>
              <a:cs typeface="+mn-cs"/>
            </a:rPr>
            <a:t> have one of the following status categories:</a:t>
          </a:r>
        </a:p>
        <a:p>
          <a:endParaRPr lang="en-US" sz="1100">
            <a:solidFill>
              <a:schemeClr val="dk1"/>
            </a:solidFill>
            <a:latin typeface="+mn-lt"/>
            <a:ea typeface="+mn-ea"/>
            <a:cs typeface="+mn-cs"/>
          </a:endParaRPr>
        </a:p>
        <a:p>
          <a:r>
            <a:rPr lang="en-US" sz="1100" b="1">
              <a:solidFill>
                <a:schemeClr val="dk1"/>
              </a:solidFill>
              <a:latin typeface="+mn-lt"/>
              <a:ea typeface="+mn-ea"/>
              <a:cs typeface="+mn-cs"/>
            </a:rPr>
            <a:t>Active: </a:t>
          </a:r>
          <a:r>
            <a:rPr lang="en-US" sz="1100">
              <a:solidFill>
                <a:schemeClr val="dk1"/>
              </a:solidFill>
              <a:latin typeface="+mn-lt"/>
              <a:ea typeface="+mn-ea"/>
              <a:cs typeface="+mn-cs"/>
            </a:rPr>
            <a:t>Asset is currently needed to support agency’s mission or function.</a:t>
          </a:r>
        </a:p>
        <a:p>
          <a:endParaRPr lang="en-US" sz="1100">
            <a:solidFill>
              <a:schemeClr val="dk1"/>
            </a:solidFill>
            <a:latin typeface="+mn-lt"/>
            <a:ea typeface="+mn-ea"/>
            <a:cs typeface="+mn-cs"/>
          </a:endParaRPr>
        </a:p>
        <a:p>
          <a:r>
            <a:rPr lang="en-US" sz="1100" b="1">
              <a:solidFill>
                <a:schemeClr val="dk1"/>
              </a:solidFill>
              <a:latin typeface="+mn-lt"/>
              <a:ea typeface="+mn-ea"/>
              <a:cs typeface="+mn-cs"/>
            </a:rPr>
            <a:t>Inactive:</a:t>
          </a:r>
          <a:r>
            <a:rPr lang="en-US" sz="1100">
              <a:solidFill>
                <a:schemeClr val="dk1"/>
              </a:solidFill>
              <a:latin typeface="+mn-lt"/>
              <a:ea typeface="+mn-ea"/>
              <a:cs typeface="+mn-cs"/>
            </a:rPr>
            <a:t> Asset is not currently needed to support agency’s mission or function but will have a planned need in the future. </a:t>
          </a:r>
        </a:p>
        <a:p>
          <a:endParaRPr lang="en-US" sz="1100">
            <a:solidFill>
              <a:schemeClr val="dk1"/>
            </a:solidFill>
            <a:latin typeface="+mn-lt"/>
            <a:ea typeface="+mn-ea"/>
            <a:cs typeface="+mn-cs"/>
          </a:endParaRPr>
        </a:p>
        <a:p>
          <a:r>
            <a:rPr lang="en-US" sz="1100" b="1">
              <a:solidFill>
                <a:schemeClr val="dk1"/>
              </a:solidFill>
              <a:latin typeface="+mn-lt"/>
              <a:ea typeface="+mn-ea"/>
              <a:cs typeface="+mn-cs"/>
            </a:rPr>
            <a:t>Report of Excess Submitted:</a:t>
          </a:r>
          <a:r>
            <a:rPr lang="en-US" sz="1100">
              <a:solidFill>
                <a:schemeClr val="dk1"/>
              </a:solidFill>
              <a:latin typeface="+mn-lt"/>
              <a:ea typeface="+mn-ea"/>
              <a:cs typeface="+mn-cs"/>
            </a:rPr>
            <a:t> Agency has submitted a report of excess (ROE) to GSA and is pending acceptance by GSA.  </a:t>
          </a:r>
        </a:p>
        <a:p>
          <a:endParaRPr lang="en-US" sz="1100">
            <a:solidFill>
              <a:schemeClr val="dk1"/>
            </a:solidFill>
            <a:latin typeface="+mn-lt"/>
            <a:ea typeface="+mn-ea"/>
            <a:cs typeface="+mn-cs"/>
          </a:endParaRPr>
        </a:p>
        <a:p>
          <a:r>
            <a:rPr lang="en-US" sz="1100" b="1">
              <a:solidFill>
                <a:schemeClr val="dk1"/>
              </a:solidFill>
              <a:latin typeface="+mn-lt"/>
              <a:ea typeface="+mn-ea"/>
              <a:cs typeface="+mn-cs"/>
            </a:rPr>
            <a:t>Report of Excess Accepted:</a:t>
          </a:r>
          <a:r>
            <a:rPr lang="en-US" sz="1100">
              <a:solidFill>
                <a:schemeClr val="dk1"/>
              </a:solidFill>
              <a:latin typeface="+mn-lt"/>
              <a:ea typeface="+mn-ea"/>
              <a:cs typeface="+mn-cs"/>
            </a:rPr>
            <a:t> Agency has received an acceptance of the ROE from the GSA Disposal Office.  </a:t>
          </a:r>
        </a:p>
        <a:p>
          <a:endParaRPr lang="en-US" sz="1100">
            <a:solidFill>
              <a:schemeClr val="dk1"/>
            </a:solidFill>
            <a:latin typeface="+mn-lt"/>
            <a:ea typeface="+mn-ea"/>
            <a:cs typeface="+mn-cs"/>
          </a:endParaRPr>
        </a:p>
        <a:p>
          <a:r>
            <a:rPr lang="en-US" sz="1100" b="1">
              <a:solidFill>
                <a:schemeClr val="dk1"/>
              </a:solidFill>
              <a:latin typeface="+mn-lt"/>
              <a:ea typeface="+mn-ea"/>
              <a:cs typeface="+mn-cs"/>
            </a:rPr>
            <a:t>Determination to Dispose:</a:t>
          </a:r>
          <a:r>
            <a:rPr lang="en-US" sz="1100">
              <a:solidFill>
                <a:schemeClr val="dk1"/>
              </a:solidFill>
              <a:latin typeface="+mn-lt"/>
              <a:ea typeface="+mn-ea"/>
              <a:cs typeface="+mn-cs"/>
            </a:rPr>
            <a:t> Agency has made the final determination to remove the asset from the inventory pursuant to independent statutory authorities.  </a:t>
          </a:r>
        </a:p>
        <a:p>
          <a:endParaRPr lang="en-US" sz="1100">
            <a:solidFill>
              <a:schemeClr val="dk1"/>
            </a:solidFill>
            <a:latin typeface="+mn-lt"/>
            <a:ea typeface="+mn-ea"/>
            <a:cs typeface="+mn-cs"/>
          </a:endParaRPr>
        </a:p>
        <a:p>
          <a:r>
            <a:rPr lang="en-US" sz="1100" b="1">
              <a:solidFill>
                <a:schemeClr val="dk1"/>
              </a:solidFill>
              <a:latin typeface="+mn-lt"/>
              <a:ea typeface="+mn-ea"/>
              <a:cs typeface="+mn-cs"/>
            </a:rPr>
            <a:t>Cannot Currently be Disposed:</a:t>
          </a:r>
          <a:r>
            <a:rPr lang="en-US" sz="1100">
              <a:solidFill>
                <a:schemeClr val="dk1"/>
              </a:solidFill>
              <a:latin typeface="+mn-lt"/>
              <a:ea typeface="+mn-ea"/>
              <a:cs typeface="+mn-cs"/>
            </a:rPr>
            <a:t> Asset that has no long term need however it “cannot currently be disposed” due to certain circumstances, such as environmental remediation, historical status, etc.</a:t>
          </a:r>
        </a:p>
        <a:p>
          <a:endParaRPr lang="en-US" sz="1100">
            <a:solidFill>
              <a:schemeClr val="dk1"/>
            </a:solidFill>
            <a:latin typeface="+mn-lt"/>
            <a:ea typeface="+mn-ea"/>
            <a:cs typeface="+mn-cs"/>
          </a:endParaRPr>
        </a:p>
        <a:p>
          <a:r>
            <a:rPr lang="en-US" sz="1100" b="1">
              <a:solidFill>
                <a:schemeClr val="dk1"/>
              </a:solidFill>
              <a:latin typeface="+mn-lt"/>
              <a:ea typeface="+mn-ea"/>
              <a:cs typeface="+mn-cs"/>
            </a:rPr>
            <a:t>Surplus:</a:t>
          </a:r>
          <a:r>
            <a:rPr lang="en-US" sz="1100" b="1" baseline="0">
              <a:solidFill>
                <a:schemeClr val="dk1"/>
              </a:solidFill>
              <a:latin typeface="+mn-lt"/>
              <a:ea typeface="+mn-ea"/>
              <a:cs typeface="+mn-cs"/>
            </a:rPr>
            <a:t>  </a:t>
          </a:r>
          <a:r>
            <a:rPr lang="en-US" sz="1100">
              <a:solidFill>
                <a:schemeClr val="dk1"/>
              </a:solidFill>
              <a:effectLst/>
              <a:latin typeface="+mn-lt"/>
              <a:ea typeface="+mn-ea"/>
              <a:cs typeface="+mn-cs"/>
            </a:rPr>
            <a:t>Consistent with statutory definition cited in  41 C.F.R. § 102-75.1160; accord 45 C.F.R. § 12a.1; 24 C.F.R. § 581.1. Surplus property means any excess real property not required by any Federal landholding agency for its needs or the discharge of its responsibilities, as determined by the Administrator of GSA.  Agencies with independent authority to dispose of assets may also declare assets as “surplus”, depending on the processes prescribed in their statutory authorities.</a:t>
          </a:r>
          <a:endParaRPr lang="en-US" sz="1100">
            <a:solidFill>
              <a:schemeClr val="dk1"/>
            </a:solidFill>
            <a:latin typeface="+mn-lt"/>
            <a:ea typeface="+mn-ea"/>
            <a:cs typeface="+mn-cs"/>
          </a:endParaRPr>
        </a:p>
        <a:p>
          <a:r>
            <a:rPr lang="en-US" sz="1100">
              <a:solidFill>
                <a:schemeClr val="dk1"/>
              </a:solidFill>
              <a:latin typeface="+mn-lt"/>
              <a:ea typeface="+mn-ea"/>
              <a:cs typeface="+mn-cs"/>
            </a:rPr>
            <a:t> </a:t>
          </a:r>
        </a:p>
      </xdr:txBody>
    </xdr:sp>
    <xdr:clientData/>
  </xdr:twoCellAnchor>
  <xdr:twoCellAnchor>
    <xdr:from>
      <xdr:col>0</xdr:col>
      <xdr:colOff>104776</xdr:colOff>
      <xdr:row>43</xdr:row>
      <xdr:rowOff>28575</xdr:rowOff>
    </xdr:from>
    <xdr:to>
      <xdr:col>7</xdr:col>
      <xdr:colOff>9526</xdr:colOff>
      <xdr:row>66</xdr:row>
      <xdr:rowOff>66675</xdr:rowOff>
    </xdr:to>
    <xdr:sp macro="" textlink="">
      <xdr:nvSpPr>
        <xdr:cNvPr id="3" name="TextBox 2"/>
        <xdr:cNvSpPr txBox="1"/>
      </xdr:nvSpPr>
      <xdr:spPr>
        <a:xfrm>
          <a:off x="104776" y="7639050"/>
          <a:ext cx="8029575" cy="376237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Reporting Statement from the</a:t>
          </a:r>
          <a:r>
            <a:rPr lang="en-US" sz="1100" b="1" i="0" baseline="0">
              <a:solidFill>
                <a:schemeClr val="dk1"/>
              </a:solidFill>
              <a:effectLst/>
              <a:latin typeface="+mn-lt"/>
              <a:ea typeface="+mn-ea"/>
              <a:cs typeface="+mn-cs"/>
            </a:rPr>
            <a:t> General Services Administration</a:t>
          </a:r>
          <a:endParaRPr lang="en-US">
            <a:effectLst/>
          </a:endParaRPr>
        </a:p>
        <a:p>
          <a:endParaRPr lang="en-US" sz="1100">
            <a:solidFill>
              <a:schemeClr val="dk1"/>
            </a:solidFill>
            <a:latin typeface="+mn-lt"/>
            <a:ea typeface="+mn-ea"/>
            <a:cs typeface="+mn-cs"/>
          </a:endParaRPr>
        </a:p>
        <a:p>
          <a:r>
            <a:rPr lang="en-US" sz="1100">
              <a:solidFill>
                <a:schemeClr val="dk1"/>
              </a:solidFill>
              <a:latin typeface="+mn-lt"/>
              <a:ea typeface="+mn-ea"/>
              <a:cs typeface="+mn-cs"/>
            </a:rPr>
            <a:t>GSA has a unique mission as both landholding agency and the provider of space for other federal agencies.  This mission influences the reporting of GSA’s inventory especially for the status and utilization data elements.  </a:t>
          </a:r>
        </a:p>
        <a:p>
          <a:r>
            <a:rPr lang="en-US" sz="1100">
              <a:solidFill>
                <a:schemeClr val="dk1"/>
              </a:solidFill>
              <a:latin typeface="+mn-lt"/>
              <a:ea typeface="+mn-ea"/>
              <a:cs typeface="+mn-cs"/>
            </a:rPr>
            <a:t> </a:t>
          </a:r>
        </a:p>
        <a:p>
          <a:r>
            <a:rPr lang="en-US" sz="1100">
              <a:solidFill>
                <a:schemeClr val="dk1"/>
              </a:solidFill>
              <a:latin typeface="+mn-lt"/>
              <a:ea typeface="+mn-ea"/>
              <a:cs typeface="+mn-cs"/>
            </a:rPr>
            <a:t>GSA typically reports the status of assets as either active or excess. Specifically, assets in our inventory that are needed to meet the space needs of our tenant agencies are labeled as active, and once an asset is determined to be no longer needed to support our mission, does the status change to excess.  We are reassessing our use of the status data element categories to better address the status of assets completely vacant without a viable asset strategy or a defined customer need.</a:t>
          </a:r>
        </a:p>
        <a:p>
          <a:r>
            <a:rPr lang="en-US" sz="1100">
              <a:solidFill>
                <a:schemeClr val="dk1"/>
              </a:solidFill>
              <a:latin typeface="+mn-lt"/>
              <a:ea typeface="+mn-ea"/>
              <a:cs typeface="+mn-cs"/>
            </a:rPr>
            <a:t> </a:t>
          </a:r>
        </a:p>
        <a:p>
          <a:r>
            <a:rPr lang="en-US" sz="1100">
              <a:solidFill>
                <a:schemeClr val="dk1"/>
              </a:solidFill>
              <a:latin typeface="+mn-lt"/>
              <a:ea typeface="+mn-ea"/>
              <a:cs typeface="+mn-cs"/>
            </a:rPr>
            <a:t>GSA reports assets as unutilized or underutilized based upon the statutory definitions per the McKinney Vento Act.  GSA's role in the reporting of properties to the </a:t>
          </a:r>
          <a:r>
            <a:rPr lang="en-US" sz="1100" b="0" i="0">
              <a:solidFill>
                <a:schemeClr val="dk1"/>
              </a:solidFill>
              <a:effectLst/>
              <a:latin typeface="+mn-lt"/>
              <a:ea typeface="+mn-ea"/>
              <a:cs typeface="+mn-cs"/>
            </a:rPr>
            <a:t>U.S. Department of Housing and Urban Development </a:t>
          </a:r>
          <a:r>
            <a:rPr lang="en-US" sz="1100">
              <a:solidFill>
                <a:schemeClr val="dk1"/>
              </a:solidFill>
              <a:latin typeface="+mn-lt"/>
              <a:ea typeface="+mn-ea"/>
              <a:cs typeface="+mn-cs"/>
            </a:rPr>
            <a:t>(HUD) is rather unique in that we are both a landholding agency as well as the primary disposal agent for real property across the Federal Government.  Given this dual role, GSA-held properties are reported to HUD as they are submitted for disposal, at which point they are excess.  As a provider of space to other federal agencies, properties held by GSA are sometimes vacant or partially vacant as tenant agencies' housing needs fluctuate with expansion and contraction.  As this fluctuation occurs, GSA updates the inventory data for these properties in order to assist in fully optimizing the asset; therefore, properties that temporarily contain vacant space as a result of fluctuating tenant needs are nonetheless still meeting GSA's mission needs in that the available space is needed to provide space for federal tenants. Consequently, these instances of intermittently unoccupied space are not considered to be "unutilized" or "underutilized" and therefore are not reported to HUD as such.  When assets are determined to no longer meet the needs of federal tenants, they are reported excess to the Office of Real Property Utilization and Disposal and reported in the FRPP accordingly.   </a:t>
          </a:r>
        </a:p>
        <a:p>
          <a:endParaRPr lang="en-US" sz="1100"/>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28576</xdr:colOff>
      <xdr:row>26</xdr:row>
      <xdr:rowOff>9525</xdr:rowOff>
    </xdr:from>
    <xdr:to>
      <xdr:col>3</xdr:col>
      <xdr:colOff>9526</xdr:colOff>
      <xdr:row>32</xdr:row>
      <xdr:rowOff>152400</xdr:rowOff>
    </xdr:to>
    <xdr:sp macro="" textlink="">
      <xdr:nvSpPr>
        <xdr:cNvPr id="2" name="TextBox 1"/>
        <xdr:cNvSpPr txBox="1"/>
      </xdr:nvSpPr>
      <xdr:spPr>
        <a:xfrm>
          <a:off x="28576" y="6000750"/>
          <a:ext cx="7067550" cy="134302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latin typeface="+mn-lt"/>
            </a:rPr>
            <a:t>Key Definitions </a:t>
          </a:r>
          <a:r>
            <a:rPr lang="en-US" sz="1100" b="1" baseline="0">
              <a:latin typeface="+mn-lt"/>
            </a:rPr>
            <a:t>and Examples</a:t>
          </a:r>
        </a:p>
        <a:p>
          <a:pPr algn="ctr"/>
          <a:endParaRPr lang="en-US" sz="1100" b="1" baseline="0">
            <a:latin typeface="+mn-lt"/>
          </a:endParaRPr>
        </a:p>
        <a:p>
          <a:pPr marL="0" marR="0" indent="0" algn="l"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latin typeface="+mn-lt"/>
              <a:ea typeface="+mn-ea"/>
              <a:cs typeface="+mn-cs"/>
            </a:rPr>
            <a:t>Buildings (examples): </a:t>
          </a:r>
          <a:r>
            <a:rPr lang="en-US" sz="1100" b="0" baseline="0">
              <a:solidFill>
                <a:schemeClr val="dk1"/>
              </a:solidFill>
              <a:latin typeface="+mn-lt"/>
              <a:ea typeface="+mn-ea"/>
              <a:cs typeface="+mn-cs"/>
            </a:rPr>
            <a:t>o</a:t>
          </a:r>
          <a:r>
            <a:rPr lang="en-US" sz="1100" baseline="0">
              <a:solidFill>
                <a:schemeClr val="dk1"/>
              </a:solidFill>
              <a:latin typeface="+mn-lt"/>
              <a:ea typeface="+mn-ea"/>
              <a:cs typeface="+mn-cs"/>
            </a:rPr>
            <a:t>ffice, laboratories, hospital, warehouse</a:t>
          </a:r>
          <a:endParaRPr lang="en-US" sz="1100">
            <a:latin typeface="+mn-lt"/>
          </a:endParaRPr>
        </a:p>
        <a:p>
          <a:pPr algn="l"/>
          <a:endParaRPr lang="en-US" sz="1100" b="1" baseline="0">
            <a:latin typeface="+mn-lt"/>
          </a:endParaRPr>
        </a:p>
        <a:p>
          <a:pPr algn="l"/>
          <a:r>
            <a:rPr lang="en-US" sz="1100" b="1">
              <a:solidFill>
                <a:schemeClr val="dk1"/>
              </a:solidFill>
              <a:effectLst/>
              <a:latin typeface="+mn-lt"/>
              <a:ea typeface="+mn-ea"/>
              <a:cs typeface="+mn-cs"/>
            </a:rPr>
            <a:t>Repair needs</a:t>
          </a:r>
          <a:r>
            <a:rPr lang="en-US" sz="1100">
              <a:solidFill>
                <a:schemeClr val="dk1"/>
              </a:solidFill>
              <a:effectLst/>
              <a:latin typeface="+mn-lt"/>
              <a:ea typeface="+mn-ea"/>
              <a:cs typeface="+mn-cs"/>
            </a:rPr>
            <a:t> is the objective amount necessary to ensure that a constructed asset is restored to a condition substantially equivalent to the originally intended and designed capacity, efficiency, or capability. This should exclude any consideration of the likelihood that the repair will actually be performed at any time before the asset’s disposition.</a:t>
          </a:r>
          <a:endParaRPr lang="en-US" sz="1100" b="1" baseline="0">
            <a:latin typeface="+mn-lt"/>
          </a:endParaRP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0</xdr:col>
      <xdr:colOff>9526</xdr:colOff>
      <xdr:row>25</xdr:row>
      <xdr:rowOff>28575</xdr:rowOff>
    </xdr:from>
    <xdr:to>
      <xdr:col>2</xdr:col>
      <xdr:colOff>1885950</xdr:colOff>
      <xdr:row>33</xdr:row>
      <xdr:rowOff>57150</xdr:rowOff>
    </xdr:to>
    <xdr:sp macro="" textlink="">
      <xdr:nvSpPr>
        <xdr:cNvPr id="2" name="TextBox 1"/>
        <xdr:cNvSpPr txBox="1"/>
      </xdr:nvSpPr>
      <xdr:spPr>
        <a:xfrm>
          <a:off x="9526" y="5800725"/>
          <a:ext cx="7067549" cy="147637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t>Key Definitions</a:t>
          </a:r>
          <a:r>
            <a:rPr lang="en-US" sz="1100" b="1" baseline="0"/>
            <a:t> and Examples</a:t>
          </a:r>
        </a:p>
        <a:p>
          <a:pPr algn="ctr"/>
          <a:endParaRPr lang="en-US" sz="500" b="1" baseline="0"/>
        </a:p>
        <a:p>
          <a:pPr marL="0" marR="0" indent="0" algn="l"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latin typeface="+mn-lt"/>
              <a:ea typeface="+mn-ea"/>
              <a:cs typeface="+mn-cs"/>
            </a:rPr>
            <a:t>Structures (examples</a:t>
          </a:r>
          <a:r>
            <a:rPr lang="en-US" sz="1100" b="0" baseline="0">
              <a:solidFill>
                <a:schemeClr val="dk1"/>
              </a:solidFill>
              <a:latin typeface="+mn-lt"/>
              <a:ea typeface="+mn-ea"/>
              <a:cs typeface="+mn-cs"/>
            </a:rPr>
            <a:t>): airfield pavements, flood control and navigation, utility systems, navigation and traffic  aids</a:t>
          </a:r>
        </a:p>
        <a:p>
          <a:pPr marL="0" marR="0" indent="0" algn="l" defTabSz="914400" eaLnBrk="1" fontAlgn="auto" latinLnBrk="0" hangingPunct="1">
            <a:lnSpc>
              <a:spcPct val="100000"/>
            </a:lnSpc>
            <a:spcBef>
              <a:spcPts val="0"/>
            </a:spcBef>
            <a:spcAft>
              <a:spcPts val="0"/>
            </a:spcAft>
            <a:buClrTx/>
            <a:buSzTx/>
            <a:buFontTx/>
            <a:buNone/>
            <a:tabLst/>
            <a:defRPr/>
          </a:pPr>
          <a:endParaRPr lang="en-US" sz="500" b="1" baseline="0"/>
        </a:p>
        <a:p>
          <a:pPr algn="l"/>
          <a:r>
            <a:rPr lang="en-US" sz="1100" b="1">
              <a:solidFill>
                <a:schemeClr val="dk1"/>
              </a:solidFill>
              <a:effectLst/>
              <a:latin typeface="+mn-lt"/>
              <a:ea typeface="+mn-ea"/>
              <a:cs typeface="+mn-cs"/>
            </a:rPr>
            <a:t>Repair needs</a:t>
          </a:r>
          <a:r>
            <a:rPr lang="en-US" sz="1100">
              <a:solidFill>
                <a:schemeClr val="dk1"/>
              </a:solidFill>
              <a:effectLst/>
              <a:latin typeface="+mn-lt"/>
              <a:ea typeface="+mn-ea"/>
              <a:cs typeface="+mn-cs"/>
            </a:rPr>
            <a:t> is the objective amount necessary to ensure that a constructed asset is restored to a condition substantially equivalent to the originally intended and designed capacity, efficiency, or capability. This should exclude any consideration of the likelihood that the repair will actually be performed at any time before the asset’s disposition.</a:t>
          </a:r>
          <a:endParaRPr lang="en-US" sz="500" b="1" baseline="0"/>
        </a:p>
      </xdr:txBody>
    </xdr:sp>
    <xdr:clientData/>
  </xdr:twoCellAnchor>
</xdr:wsDr>
</file>

<file path=xl/drawings/drawing28.xml><?xml version="1.0" encoding="utf-8"?>
<xdr:wsDr xmlns:xdr="http://schemas.openxmlformats.org/drawingml/2006/spreadsheetDrawing" xmlns:a="http://schemas.openxmlformats.org/drawingml/2006/main">
  <xdr:oneCellAnchor>
    <xdr:from>
      <xdr:col>7</xdr:col>
      <xdr:colOff>0</xdr:colOff>
      <xdr:row>15</xdr:row>
      <xdr:rowOff>114300</xdr:rowOff>
    </xdr:from>
    <xdr:ext cx="184731" cy="264560"/>
    <xdr:sp macro="" textlink="">
      <xdr:nvSpPr>
        <xdr:cNvPr id="2" name="TextBox 1"/>
        <xdr:cNvSpPr txBox="1"/>
      </xdr:nvSpPr>
      <xdr:spPr>
        <a:xfrm>
          <a:off x="9372600" y="393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twoCellAnchor>
    <xdr:from>
      <xdr:col>0</xdr:col>
      <xdr:colOff>19049</xdr:colOff>
      <xdr:row>10</xdr:row>
      <xdr:rowOff>38099</xdr:rowOff>
    </xdr:from>
    <xdr:to>
      <xdr:col>6</xdr:col>
      <xdr:colOff>1266825</xdr:colOff>
      <xdr:row>30</xdr:row>
      <xdr:rowOff>152400</xdr:rowOff>
    </xdr:to>
    <xdr:sp macro="" textlink="">
      <xdr:nvSpPr>
        <xdr:cNvPr id="3" name="TextBox 2"/>
        <xdr:cNvSpPr txBox="1"/>
      </xdr:nvSpPr>
      <xdr:spPr>
        <a:xfrm>
          <a:off x="19049" y="2371724"/>
          <a:ext cx="9315451" cy="3743326"/>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latin typeface="+mn-lt"/>
            </a:rPr>
            <a:t>Key Definitions </a:t>
          </a:r>
          <a:r>
            <a:rPr lang="en-US" sz="1100" b="1" baseline="0">
              <a:latin typeface="+mn-lt"/>
            </a:rPr>
            <a:t>and Examples</a:t>
          </a:r>
        </a:p>
        <a:p>
          <a:endParaRPr lang="en-US" sz="1100" baseline="0">
            <a:latin typeface="+mn-lt"/>
          </a:endParaRPr>
        </a:p>
        <a:p>
          <a:r>
            <a:rPr lang="en-US" sz="1100" b="1" baseline="0">
              <a:latin typeface="+mn-lt"/>
            </a:rPr>
            <a:t>Buildings (example</a:t>
          </a:r>
          <a:r>
            <a:rPr lang="en-US" sz="1100" b="1" baseline="0">
              <a:solidFill>
                <a:sysClr val="windowText" lastClr="000000"/>
              </a:solidFill>
              <a:latin typeface="+mn-lt"/>
            </a:rPr>
            <a:t>s): </a:t>
          </a:r>
          <a:r>
            <a:rPr lang="en-US" sz="1100" b="0" baseline="0">
              <a:solidFill>
                <a:sysClr val="windowText" lastClr="000000"/>
              </a:solidFill>
              <a:latin typeface="+mn-lt"/>
            </a:rPr>
            <a:t>o</a:t>
          </a:r>
          <a:r>
            <a:rPr lang="en-US" sz="1100" baseline="0">
              <a:solidFill>
                <a:sysClr val="windowText" lastClr="000000"/>
              </a:solidFill>
              <a:latin typeface="+mn-lt"/>
            </a:rPr>
            <a:t>ffice, laboratories, hospital, school, museum, data center, warehouse</a:t>
          </a:r>
        </a:p>
        <a:p>
          <a:endParaRPr lang="en-US" sz="1100" baseline="0">
            <a:latin typeface="+mn-lt"/>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latin typeface="+mn-lt"/>
              <a:ea typeface="+mn-ea"/>
              <a:cs typeface="+mn-cs"/>
            </a:rPr>
            <a:t>Square feet: </a:t>
          </a:r>
          <a:r>
            <a:rPr lang="en-US" sz="1100" baseline="0">
              <a:solidFill>
                <a:sysClr val="windowText" lastClr="000000"/>
              </a:solidFill>
              <a:latin typeface="+mn-lt"/>
              <a:ea typeface="+mn-ea"/>
              <a:cs typeface="+mn-cs"/>
            </a:rPr>
            <a:t>For buildings, the unit of measure is area in square feet </a:t>
          </a:r>
          <a:r>
            <a:rPr lang="en-US" sz="1100" baseline="0">
              <a:solidFill>
                <a:schemeClr val="dk1"/>
              </a:solidFill>
              <a:effectLst/>
              <a:latin typeface="+mn-lt"/>
              <a:ea typeface="+mn-ea"/>
              <a:cs typeface="+mn-cs"/>
            </a:rPr>
            <a:t>(SF). </a:t>
          </a:r>
          <a:endParaRPr lang="en-US" sz="11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rgbClr val="FF0000"/>
            </a:solidFill>
            <a:latin typeface="+mn-lt"/>
            <a:ea typeface="+mn-ea"/>
            <a:cs typeface="+mn-cs"/>
          </a:endParaRPr>
        </a:p>
        <a:p>
          <a:r>
            <a:rPr lang="en-US" sz="1100" b="1">
              <a:solidFill>
                <a:schemeClr val="dk1"/>
              </a:solidFill>
              <a:latin typeface="+mn-lt"/>
              <a:ea typeface="+mn-ea"/>
              <a:cs typeface="+mn-cs"/>
            </a:rPr>
            <a:t>Owned and otherwise managed annual operating and maintenance costs</a:t>
          </a:r>
          <a:r>
            <a:rPr lang="en-US" sz="1100" b="1" i="1">
              <a:solidFill>
                <a:schemeClr val="dk1"/>
              </a:solidFill>
              <a:latin typeface="+mn-lt"/>
              <a:ea typeface="+mn-ea"/>
              <a:cs typeface="+mn-cs"/>
            </a:rPr>
            <a:t> </a:t>
          </a:r>
          <a:r>
            <a:rPr lang="en-US" sz="1100">
              <a:solidFill>
                <a:schemeClr val="dk1"/>
              </a:solidFill>
              <a:latin typeface="+mn-lt"/>
              <a:ea typeface="+mn-ea"/>
              <a:cs typeface="+mn-cs"/>
            </a:rPr>
            <a:t>consist of the following:</a:t>
          </a:r>
        </a:p>
        <a:p>
          <a:r>
            <a:rPr lang="en-US" sz="1100">
              <a:solidFill>
                <a:schemeClr val="dk1"/>
              </a:solidFill>
              <a:latin typeface="+mn-lt"/>
              <a:ea typeface="+mn-ea"/>
              <a:cs typeface="+mn-cs"/>
            </a:rPr>
            <a:t>- recurring maintenance and repair costs;</a:t>
          </a:r>
        </a:p>
        <a:p>
          <a:r>
            <a:rPr lang="en-US" sz="1100">
              <a:solidFill>
                <a:schemeClr val="dk1"/>
              </a:solidFill>
              <a:latin typeface="+mn-lt"/>
              <a:ea typeface="+mn-ea"/>
              <a:cs typeface="+mn-cs"/>
            </a:rPr>
            <a:t>- utilities (includes plant operation and purchase of energy);</a:t>
          </a:r>
        </a:p>
        <a:p>
          <a:r>
            <a:rPr lang="en-US" sz="1100">
              <a:solidFill>
                <a:schemeClr val="dk1"/>
              </a:solidFill>
              <a:latin typeface="+mn-lt"/>
              <a:ea typeface="+mn-ea"/>
              <a:cs typeface="+mn-cs"/>
            </a:rPr>
            <a:t>-</a:t>
          </a:r>
          <a:r>
            <a:rPr lang="en-US" sz="1100" baseline="0">
              <a:solidFill>
                <a:schemeClr val="dk1"/>
              </a:solidFill>
              <a:latin typeface="+mn-lt"/>
              <a:ea typeface="+mn-ea"/>
              <a:cs typeface="+mn-cs"/>
            </a:rPr>
            <a:t> c</a:t>
          </a:r>
          <a:r>
            <a:rPr lang="en-US" sz="1100">
              <a:solidFill>
                <a:schemeClr val="dk1"/>
              </a:solidFill>
              <a:latin typeface="+mn-lt"/>
              <a:ea typeface="+mn-ea"/>
              <a:cs typeface="+mn-cs"/>
            </a:rPr>
            <a:t>leaning and/or janitorial costs (includes pest control, refuse collection, and disposal including</a:t>
          </a:r>
          <a:r>
            <a:rPr lang="en-US" sz="1100" baseline="0">
              <a:solidFill>
                <a:schemeClr val="dk1"/>
              </a:solidFill>
              <a:latin typeface="+mn-lt"/>
              <a:ea typeface="+mn-ea"/>
              <a:cs typeface="+mn-cs"/>
            </a:rPr>
            <a:t> </a:t>
          </a:r>
          <a:r>
            <a:rPr lang="en-US" sz="1100">
              <a:solidFill>
                <a:schemeClr val="dk1"/>
              </a:solidFill>
              <a:latin typeface="+mn-lt"/>
              <a:ea typeface="+mn-ea"/>
              <a:cs typeface="+mn-cs"/>
            </a:rPr>
            <a:t>recycling operations); and</a:t>
          </a:r>
        </a:p>
        <a:p>
          <a:r>
            <a:rPr lang="en-US" sz="1100">
              <a:solidFill>
                <a:schemeClr val="dk1"/>
              </a:solidFill>
              <a:latin typeface="+mn-lt"/>
              <a:ea typeface="+mn-ea"/>
              <a:cs typeface="+mn-cs"/>
            </a:rPr>
            <a:t>-</a:t>
          </a:r>
          <a:r>
            <a:rPr lang="en-US" sz="1100" baseline="0">
              <a:solidFill>
                <a:schemeClr val="dk1"/>
              </a:solidFill>
              <a:latin typeface="+mn-lt"/>
              <a:ea typeface="+mn-ea"/>
              <a:cs typeface="+mn-cs"/>
            </a:rPr>
            <a:t> </a:t>
          </a:r>
          <a:r>
            <a:rPr lang="en-US" sz="1100">
              <a:solidFill>
                <a:schemeClr val="dk1"/>
              </a:solidFill>
              <a:latin typeface="+mn-lt"/>
              <a:ea typeface="+mn-ea"/>
              <a:cs typeface="+mn-cs"/>
            </a:rPr>
            <a:t>roads/grounds expenses (includes grounds maintenance, landscaping, and snow and ice removal from roads, piers, and airfields).</a:t>
          </a:r>
        </a:p>
        <a:p>
          <a:pPr lvl="1"/>
          <a:endParaRPr lang="en-US" sz="1100">
            <a:solidFill>
              <a:schemeClr val="dk1"/>
            </a:solidFill>
            <a:latin typeface="+mn-lt"/>
            <a:ea typeface="+mn-ea"/>
            <a:cs typeface="+mn-cs"/>
          </a:endParaRPr>
        </a:p>
        <a:p>
          <a:r>
            <a:rPr lang="en-US" sz="1100" b="1">
              <a:solidFill>
                <a:schemeClr val="dk1"/>
              </a:solidFill>
              <a:latin typeface="+mn-lt"/>
              <a:ea typeface="+mn-ea"/>
              <a:cs typeface="+mn-cs"/>
            </a:rPr>
            <a:t>Lease costs </a:t>
          </a:r>
          <a:r>
            <a:rPr lang="en-US" sz="1100">
              <a:solidFill>
                <a:schemeClr val="dk1"/>
              </a:solidFill>
              <a:latin typeface="+mn-lt"/>
              <a:ea typeface="+mn-ea"/>
              <a:cs typeface="+mn-cs"/>
            </a:rPr>
            <a:t>for leased assets</a:t>
          </a:r>
          <a:r>
            <a:rPr lang="en-US" sz="1100" b="1">
              <a:solidFill>
                <a:schemeClr val="dk1"/>
              </a:solidFill>
              <a:latin typeface="+mn-lt"/>
              <a:ea typeface="+mn-ea"/>
              <a:cs typeface="+mn-cs"/>
            </a:rPr>
            <a:t> </a:t>
          </a:r>
          <a:r>
            <a:rPr lang="en-US" sz="1100">
              <a:solidFill>
                <a:schemeClr val="dk1"/>
              </a:solidFill>
              <a:latin typeface="+mn-lt"/>
              <a:ea typeface="+mn-ea"/>
              <a:cs typeface="+mn-cs"/>
            </a:rPr>
            <a:t>are comprised of two sub elements</a:t>
          </a:r>
          <a:r>
            <a:rPr lang="en-US" sz="1100">
              <a:solidFill>
                <a:sysClr val="windowText" lastClr="000000"/>
              </a:solidFill>
              <a:latin typeface="+mn-lt"/>
              <a:ea typeface="+mn-ea"/>
              <a:cs typeface="+mn-cs"/>
            </a:rPr>
            <a:t>:  lease annual rent to lessor and lease annual operating and maintenance costs. </a:t>
          </a:r>
          <a:r>
            <a:rPr lang="en-US" sz="1100">
              <a:solidFill>
                <a:schemeClr val="dk1"/>
              </a:solidFill>
              <a:latin typeface="+mn-lt"/>
              <a:ea typeface="+mn-ea"/>
              <a:cs typeface="+mn-cs"/>
            </a:rPr>
            <a:t> Agencies provide full year costs.</a:t>
          </a:r>
        </a:p>
        <a:p>
          <a:endParaRPr lang="en-US" sz="1100" b="1">
            <a:solidFill>
              <a:schemeClr val="dk1"/>
            </a:solidFill>
            <a:latin typeface="+mn-lt"/>
            <a:ea typeface="+mn-ea"/>
            <a:cs typeface="+mn-cs"/>
          </a:endParaRPr>
        </a:p>
        <a:p>
          <a:r>
            <a:rPr lang="en-US" sz="1100" b="1">
              <a:solidFill>
                <a:schemeClr val="dk1"/>
              </a:solidFill>
              <a:latin typeface="+mn-lt"/>
              <a:ea typeface="+mn-ea"/>
              <a:cs typeface="+mn-cs"/>
            </a:rPr>
            <a:t>Lease annual rent to lessor</a:t>
          </a:r>
          <a:r>
            <a:rPr lang="en-US" sz="1100">
              <a:solidFill>
                <a:schemeClr val="dk1"/>
              </a:solidFill>
              <a:latin typeface="+mn-lt"/>
              <a:ea typeface="+mn-ea"/>
              <a:cs typeface="+mn-cs"/>
            </a:rPr>
            <a:t> – The net rent to the lessor.  This is the fully serviced rental to the lessor minus the annual operating and maintenance costs.</a:t>
          </a:r>
        </a:p>
        <a:p>
          <a:endParaRPr lang="en-US" sz="1100" b="1">
            <a:solidFill>
              <a:schemeClr val="dk1"/>
            </a:solidFill>
            <a:latin typeface="+mn-lt"/>
            <a:ea typeface="+mn-ea"/>
            <a:cs typeface="+mn-cs"/>
          </a:endParaRPr>
        </a:p>
        <a:p>
          <a:r>
            <a:rPr lang="en-US" sz="1100" b="1">
              <a:solidFill>
                <a:schemeClr val="dk1"/>
              </a:solidFill>
              <a:latin typeface="+mn-lt"/>
              <a:ea typeface="+mn-ea"/>
              <a:cs typeface="+mn-cs"/>
            </a:rPr>
            <a:t>Lease annual operating and maintenance costs</a:t>
          </a:r>
          <a:r>
            <a:rPr lang="en-US" sz="1100">
              <a:solidFill>
                <a:schemeClr val="dk1"/>
              </a:solidFill>
              <a:latin typeface="+mn-lt"/>
              <a:ea typeface="+mn-ea"/>
              <a:cs typeface="+mn-cs"/>
            </a:rPr>
            <a:t> – The reoccurring maintenance and repair costs including: utilities (includes plant operation and purchase of energy);  cleaning and/or janitorial costs (includes pest control, refuse collection, and disposal</a:t>
          </a:r>
          <a:r>
            <a:rPr lang="en-US" sz="1100" baseline="0">
              <a:solidFill>
                <a:schemeClr val="dk1"/>
              </a:solidFill>
              <a:latin typeface="+mn-lt"/>
              <a:ea typeface="+mn-ea"/>
              <a:cs typeface="+mn-cs"/>
            </a:rPr>
            <a:t>, including </a:t>
          </a:r>
          <a:r>
            <a:rPr lang="en-US" sz="1100">
              <a:solidFill>
                <a:schemeClr val="dk1"/>
              </a:solidFill>
              <a:latin typeface="+mn-lt"/>
              <a:ea typeface="+mn-ea"/>
              <a:cs typeface="+mn-cs"/>
            </a:rPr>
            <a:t>recycling operations); roads/grounds expenses (includes grounds maintenance, landscaping, and snow and ice removal from roads, piers, and airfields).</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0</xdr:col>
      <xdr:colOff>66675</xdr:colOff>
      <xdr:row>29</xdr:row>
      <xdr:rowOff>190497</xdr:rowOff>
    </xdr:from>
    <xdr:to>
      <xdr:col>6</xdr:col>
      <xdr:colOff>914400</xdr:colOff>
      <xdr:row>54</xdr:row>
      <xdr:rowOff>95250</xdr:rowOff>
    </xdr:to>
    <xdr:sp macro="" textlink="">
      <xdr:nvSpPr>
        <xdr:cNvPr id="2" name="TextBox 1"/>
        <xdr:cNvSpPr txBox="1"/>
      </xdr:nvSpPr>
      <xdr:spPr>
        <a:xfrm>
          <a:off x="66675" y="8077197"/>
          <a:ext cx="9363075" cy="4667253"/>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t>Key Definitions </a:t>
          </a:r>
          <a:r>
            <a:rPr lang="en-US" sz="1100" b="1" baseline="0"/>
            <a:t>and Examples</a:t>
          </a:r>
        </a:p>
        <a:p>
          <a:endParaRPr lang="en-US" sz="1100" baseline="0"/>
        </a:p>
        <a:p>
          <a:r>
            <a:rPr lang="en-US" sz="1100" b="1" baseline="0">
              <a:solidFill>
                <a:schemeClr val="dk1"/>
              </a:solidFill>
              <a:latin typeface="+mn-lt"/>
              <a:ea typeface="+mn-ea"/>
              <a:cs typeface="+mn-cs"/>
            </a:rPr>
            <a:t>Buildings (examples): </a:t>
          </a:r>
          <a:r>
            <a:rPr lang="en-US" sz="1100" b="0" baseline="0">
              <a:solidFill>
                <a:schemeClr val="dk1"/>
              </a:solidFill>
              <a:latin typeface="+mn-lt"/>
              <a:ea typeface="+mn-ea"/>
              <a:cs typeface="+mn-cs"/>
            </a:rPr>
            <a:t>o</a:t>
          </a:r>
          <a:r>
            <a:rPr lang="en-US" sz="1100" baseline="0">
              <a:solidFill>
                <a:schemeClr val="dk1"/>
              </a:solidFill>
              <a:latin typeface="+mn-lt"/>
              <a:ea typeface="+mn-ea"/>
              <a:cs typeface="+mn-cs"/>
            </a:rPr>
            <a:t>ffice, laboratories, hospital, school, museum, data center, warehouse</a:t>
          </a:r>
        </a:p>
        <a:p>
          <a:endParaRPr lang="en-US" sz="1100" baseline="0">
            <a:solidFill>
              <a:schemeClr val="dk1"/>
            </a:solidFill>
            <a:latin typeface="+mn-lt"/>
            <a:ea typeface="+mn-ea"/>
            <a:cs typeface="+mn-cs"/>
          </a:endParaRPr>
        </a:p>
        <a:p>
          <a:r>
            <a:rPr lang="en-US" sz="1100" b="1" baseline="0">
              <a:solidFill>
                <a:schemeClr val="dk1"/>
              </a:solidFill>
              <a:latin typeface="+mn-lt"/>
              <a:ea typeface="+mn-ea"/>
              <a:cs typeface="+mn-cs"/>
            </a:rPr>
            <a:t>Real property use:  </a:t>
          </a:r>
          <a:r>
            <a:rPr lang="en-US" sz="1100" baseline="0">
              <a:solidFill>
                <a:schemeClr val="dk1"/>
              </a:solidFill>
              <a:latin typeface="+mn-lt"/>
              <a:ea typeface="+mn-ea"/>
              <a:cs typeface="+mn-cs"/>
            </a:rPr>
            <a:t>Indicates the asset’s predominant use.</a:t>
          </a:r>
        </a:p>
        <a:p>
          <a:endParaRPr lang="en-US" sz="1100" baseline="0">
            <a:solidFill>
              <a:schemeClr val="dk1"/>
            </a:solidFill>
            <a:latin typeface="+mn-lt"/>
            <a:ea typeface="+mn-ea"/>
            <a:cs typeface="+mn-cs"/>
          </a:endParaRPr>
        </a:p>
        <a:p>
          <a:pPr lvl="1"/>
          <a:r>
            <a:rPr lang="en-US" sz="1100" b="1">
              <a:solidFill>
                <a:schemeClr val="dk1"/>
              </a:solidFill>
              <a:latin typeface="+mn-lt"/>
              <a:ea typeface="+mn-ea"/>
              <a:cs typeface="+mn-cs"/>
            </a:rPr>
            <a:t>Predominant use</a:t>
          </a:r>
          <a:r>
            <a:rPr lang="en-US" sz="1100">
              <a:solidFill>
                <a:schemeClr val="dk1"/>
              </a:solidFill>
              <a:latin typeface="+mn-lt"/>
              <a:ea typeface="+mn-ea"/>
              <a:cs typeface="+mn-cs"/>
            </a:rPr>
            <a:t> means the greatest use of the real property asset (land, building, or structure). For example, buildings used primarily for office purposes are classified as “office,” even though certain portions of them may be used for storage or research. </a:t>
          </a:r>
          <a:endParaRPr lang="en-US" sz="1100" baseline="0">
            <a:solidFill>
              <a:schemeClr val="dk1"/>
            </a:solidFill>
            <a:latin typeface="+mn-lt"/>
            <a:ea typeface="+mn-ea"/>
            <a:cs typeface="+mn-cs"/>
          </a:endParaRPr>
        </a:p>
        <a:p>
          <a:endParaRPr lang="en-US" sz="1100" baseline="0">
            <a:solidFill>
              <a:schemeClr val="dk1"/>
            </a:solidFill>
            <a:latin typeface="+mn-lt"/>
            <a:ea typeface="+mn-ea"/>
            <a:cs typeface="+mn-cs"/>
          </a:endParaRPr>
        </a:p>
        <a:p>
          <a:pPr lvl="0"/>
          <a:r>
            <a:rPr lang="en-US" sz="1100" b="1" baseline="0">
              <a:solidFill>
                <a:schemeClr val="dk1"/>
              </a:solidFill>
              <a:latin typeface="+mn-lt"/>
              <a:ea typeface="+mn-ea"/>
              <a:cs typeface="+mn-cs"/>
            </a:rPr>
            <a:t>Square feet: </a:t>
          </a:r>
          <a:r>
            <a:rPr lang="en-US" sz="1100" baseline="0">
              <a:solidFill>
                <a:schemeClr val="dk1"/>
              </a:solidFill>
              <a:latin typeface="+mn-lt"/>
              <a:ea typeface="+mn-ea"/>
              <a:cs typeface="+mn-cs"/>
            </a:rPr>
            <a:t>For buildings, the unit of measure is area in square feet (SF). </a:t>
          </a:r>
        </a:p>
        <a:p>
          <a:pPr lvl="0"/>
          <a:endParaRPr lang="en-US" sz="1100" baseline="0">
            <a:solidFill>
              <a:schemeClr val="dk1"/>
            </a:solidFill>
            <a:latin typeface="+mn-lt"/>
            <a:ea typeface="+mn-ea"/>
            <a:cs typeface="+mn-cs"/>
          </a:endParaRPr>
        </a:p>
        <a:p>
          <a:r>
            <a:rPr lang="en-US" sz="1100" b="1">
              <a:solidFill>
                <a:schemeClr val="dk1"/>
              </a:solidFill>
              <a:effectLst/>
              <a:latin typeface="+mn-lt"/>
              <a:ea typeface="+mn-ea"/>
              <a:cs typeface="+mn-cs"/>
            </a:rPr>
            <a:t>Owned and otherwise managed annual operating and maintenance costs</a:t>
          </a:r>
          <a:r>
            <a:rPr lang="en-US" sz="1100" b="1" i="1">
              <a:solidFill>
                <a:schemeClr val="dk1"/>
              </a:solidFill>
              <a:effectLst/>
              <a:latin typeface="+mn-lt"/>
              <a:ea typeface="+mn-ea"/>
              <a:cs typeface="+mn-cs"/>
            </a:rPr>
            <a:t> </a:t>
          </a:r>
          <a:r>
            <a:rPr lang="en-US" sz="1100">
              <a:solidFill>
                <a:schemeClr val="dk1"/>
              </a:solidFill>
              <a:effectLst/>
              <a:latin typeface="+mn-lt"/>
              <a:ea typeface="+mn-ea"/>
              <a:cs typeface="+mn-cs"/>
            </a:rPr>
            <a:t>consist of the following:</a:t>
          </a:r>
          <a:endParaRPr lang="en-US" sz="1100">
            <a:effectLst/>
          </a:endParaRPr>
        </a:p>
        <a:p>
          <a:r>
            <a:rPr lang="en-US" sz="1100">
              <a:solidFill>
                <a:schemeClr val="dk1"/>
              </a:solidFill>
              <a:effectLst/>
              <a:latin typeface="+mn-lt"/>
              <a:ea typeface="+mn-ea"/>
              <a:cs typeface="+mn-cs"/>
            </a:rPr>
            <a:t>- recurring maintenance and repair costs;</a:t>
          </a:r>
          <a:endParaRPr lang="en-US" sz="1100">
            <a:effectLst/>
          </a:endParaRPr>
        </a:p>
        <a:p>
          <a:r>
            <a:rPr lang="en-US" sz="1100">
              <a:solidFill>
                <a:schemeClr val="dk1"/>
              </a:solidFill>
              <a:effectLst/>
              <a:latin typeface="+mn-lt"/>
              <a:ea typeface="+mn-ea"/>
              <a:cs typeface="+mn-cs"/>
            </a:rPr>
            <a:t>- utilities (includes plant operation and purchase of energy);</a:t>
          </a:r>
          <a:endParaRPr lang="en-US" sz="1100">
            <a:effectLst/>
          </a:endParaRPr>
        </a:p>
        <a:p>
          <a:r>
            <a:rPr lang="en-US" sz="1100">
              <a:solidFill>
                <a:schemeClr val="dk1"/>
              </a:solidFill>
              <a:effectLst/>
              <a:latin typeface="+mn-lt"/>
              <a:ea typeface="+mn-ea"/>
              <a:cs typeface="+mn-cs"/>
            </a:rPr>
            <a:t>-</a:t>
          </a:r>
          <a:r>
            <a:rPr lang="en-US" sz="1100" baseline="0">
              <a:solidFill>
                <a:schemeClr val="dk1"/>
              </a:solidFill>
              <a:effectLst/>
              <a:latin typeface="+mn-lt"/>
              <a:ea typeface="+mn-ea"/>
              <a:cs typeface="+mn-cs"/>
            </a:rPr>
            <a:t> c</a:t>
          </a:r>
          <a:r>
            <a:rPr lang="en-US" sz="1100">
              <a:solidFill>
                <a:schemeClr val="dk1"/>
              </a:solidFill>
              <a:effectLst/>
              <a:latin typeface="+mn-lt"/>
              <a:ea typeface="+mn-ea"/>
              <a:cs typeface="+mn-cs"/>
            </a:rPr>
            <a:t>leaning and/or janitorial costs (includes pest control, refuse collection, and disposal including</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recycling operations); and</a:t>
          </a:r>
          <a:endParaRPr lang="en-US" sz="1100">
            <a:effectLst/>
          </a:endParaRPr>
        </a:p>
        <a:p>
          <a:r>
            <a:rPr lang="en-US" sz="1100">
              <a:solidFill>
                <a:schemeClr val="dk1"/>
              </a:solidFill>
              <a:effectLst/>
              <a:latin typeface="+mn-lt"/>
              <a:ea typeface="+mn-ea"/>
              <a:cs typeface="+mn-cs"/>
            </a:rPr>
            <a:t>-</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roads/grounds expenses (includes grounds maintenance, landscaping, and snow and ice removal from roads, piers, and airfields).</a:t>
          </a:r>
        </a:p>
        <a:p>
          <a:endParaRPr lang="en-US" sz="1100">
            <a:effectLst/>
          </a:endParaRPr>
        </a:p>
        <a:p>
          <a:r>
            <a:rPr lang="en-US" sz="1100" b="1">
              <a:solidFill>
                <a:schemeClr val="dk1"/>
              </a:solidFill>
              <a:effectLst/>
              <a:latin typeface="+mn-lt"/>
              <a:ea typeface="+mn-ea"/>
              <a:cs typeface="+mn-cs"/>
            </a:rPr>
            <a:t>Lease costs </a:t>
          </a:r>
          <a:r>
            <a:rPr lang="en-US" sz="1100">
              <a:solidFill>
                <a:schemeClr val="dk1"/>
              </a:solidFill>
              <a:effectLst/>
              <a:latin typeface="+mn-lt"/>
              <a:ea typeface="+mn-ea"/>
              <a:cs typeface="+mn-cs"/>
            </a:rPr>
            <a:t>for leased assets</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are comprised of two sub elements: lease annual rent to lessor and lease annual operating and maintenance costs.  Agencies provide full year costs.</a:t>
          </a:r>
        </a:p>
        <a:p>
          <a:endParaRPr lang="en-US" sz="1100">
            <a:effectLst/>
          </a:endParaRPr>
        </a:p>
        <a:p>
          <a:r>
            <a:rPr lang="en-US" sz="1100" b="1">
              <a:solidFill>
                <a:schemeClr val="dk1"/>
              </a:solidFill>
              <a:effectLst/>
              <a:latin typeface="+mn-lt"/>
              <a:ea typeface="+mn-ea"/>
              <a:cs typeface="+mn-cs"/>
            </a:rPr>
            <a:t>Lease annual rent to lessor</a:t>
          </a:r>
          <a:r>
            <a:rPr lang="en-US" sz="1100">
              <a:solidFill>
                <a:schemeClr val="dk1"/>
              </a:solidFill>
              <a:effectLst/>
              <a:latin typeface="+mn-lt"/>
              <a:ea typeface="+mn-ea"/>
              <a:cs typeface="+mn-cs"/>
            </a:rPr>
            <a:t> – The net rent to the lessor.  This is the fully serviced rental to the lessor minus the annual operating and maintenance costs.</a:t>
          </a:r>
        </a:p>
        <a:p>
          <a:endParaRPr lang="en-US" sz="1100">
            <a:effectLst/>
          </a:endParaRPr>
        </a:p>
        <a:p>
          <a:r>
            <a:rPr lang="en-US" sz="1100" b="1">
              <a:solidFill>
                <a:schemeClr val="dk1"/>
              </a:solidFill>
              <a:effectLst/>
              <a:latin typeface="+mn-lt"/>
              <a:ea typeface="+mn-ea"/>
              <a:cs typeface="+mn-cs"/>
            </a:rPr>
            <a:t>Lease annual operating and maintenance costs</a:t>
          </a:r>
          <a:r>
            <a:rPr lang="en-US" sz="1100">
              <a:solidFill>
                <a:schemeClr val="dk1"/>
              </a:solidFill>
              <a:effectLst/>
              <a:latin typeface="+mn-lt"/>
              <a:ea typeface="+mn-ea"/>
              <a:cs typeface="+mn-cs"/>
            </a:rPr>
            <a:t> – The reoccurring maintenance and repair costs including: utilities (includes plant operation and purchase of energy);  cleaning and/or janitorial costs (includes pest control, refuse collection, and disposal</a:t>
          </a:r>
          <a:r>
            <a:rPr lang="en-US" sz="1100" baseline="0">
              <a:solidFill>
                <a:schemeClr val="dk1"/>
              </a:solidFill>
              <a:effectLst/>
              <a:latin typeface="+mn-lt"/>
              <a:ea typeface="+mn-ea"/>
              <a:cs typeface="+mn-cs"/>
            </a:rPr>
            <a:t>, including </a:t>
          </a:r>
          <a:r>
            <a:rPr lang="en-US" sz="1100">
              <a:solidFill>
                <a:schemeClr val="dk1"/>
              </a:solidFill>
              <a:effectLst/>
              <a:latin typeface="+mn-lt"/>
              <a:ea typeface="+mn-ea"/>
              <a:cs typeface="+mn-cs"/>
            </a:rPr>
            <a:t>recycling operations); roads/grounds expenses (includes grounds maintenance, landscaping, and snow and ice removal from roads, piers, and airfields).</a:t>
          </a:r>
          <a:endParaRPr lang="en-US" sz="1100">
            <a:effectLst/>
          </a:endParaRPr>
        </a:p>
        <a:p>
          <a:endParaRPr lang="en-US" sz="1050">
            <a:solidFill>
              <a:schemeClr val="dk1"/>
            </a:solidFill>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95249</xdr:colOff>
      <xdr:row>20</xdr:row>
      <xdr:rowOff>190499</xdr:rowOff>
    </xdr:from>
    <xdr:ext cx="12620625" cy="1143001"/>
    <xdr:sp macro="" textlink="">
      <xdr:nvSpPr>
        <xdr:cNvPr id="3" name="TextBox 2"/>
        <xdr:cNvSpPr txBox="1"/>
      </xdr:nvSpPr>
      <xdr:spPr>
        <a:xfrm>
          <a:off x="95249" y="4552949"/>
          <a:ext cx="12620625" cy="1143001"/>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solidFill>
                <a:schemeClr val="tx1"/>
              </a:solidFill>
              <a:effectLst/>
              <a:latin typeface="+mn-lt"/>
              <a:ea typeface="+mn-ea"/>
              <a:cs typeface="+mn-cs"/>
            </a:rPr>
            <a:t>Financial data is not maintained in the real property database because there was not a direct source from which to automatically feed that data.  Beginning with the FY 2015 FRPP submission, DoD has utilized a calculation methodology to produce an estimated Annual Operating Cost (AOC) for each asset to meet the reporting requirements for the FRPP.  This modeled cost approach allocates funds expended to the installation level and determines an estimated individual asset spend rate similar to how the sustainment requirements are calculated.  However, this method only works when collected funding execution costs for facility maintenance and repair and utility costs are reported down to the installation level.  After several years of using this methodology, the source reporting of financial data has significantly improved and further refinements to the methodology continue to be made each reporting year.  Beginning next year, the responsibility to calculate an AOC is going to be pushed down to the Military Departments for them to try to capture and calculate their operating costs with some guidance provided from the DoD level.  </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7</xdr:col>
      <xdr:colOff>0</xdr:colOff>
      <xdr:row>19</xdr:row>
      <xdr:rowOff>114300</xdr:rowOff>
    </xdr:from>
    <xdr:ext cx="184731" cy="264560"/>
    <xdr:sp macro="" textlink="">
      <xdr:nvSpPr>
        <xdr:cNvPr id="2" name="TextBox 1"/>
        <xdr:cNvSpPr txBox="1"/>
      </xdr:nvSpPr>
      <xdr:spPr>
        <a:xfrm>
          <a:off x="8524875" y="386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twoCellAnchor>
    <xdr:from>
      <xdr:col>0</xdr:col>
      <xdr:colOff>38099</xdr:colOff>
      <xdr:row>15</xdr:row>
      <xdr:rowOff>66674</xdr:rowOff>
    </xdr:from>
    <xdr:to>
      <xdr:col>6</xdr:col>
      <xdr:colOff>1285875</xdr:colOff>
      <xdr:row>36</xdr:row>
      <xdr:rowOff>9525</xdr:rowOff>
    </xdr:to>
    <xdr:sp macro="" textlink="">
      <xdr:nvSpPr>
        <xdr:cNvPr id="3" name="TextBox 2"/>
        <xdr:cNvSpPr txBox="1"/>
      </xdr:nvSpPr>
      <xdr:spPr>
        <a:xfrm>
          <a:off x="38099" y="3162299"/>
          <a:ext cx="9315451" cy="3743326"/>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latin typeface="+mn-lt"/>
            </a:rPr>
            <a:t>Key Definitions </a:t>
          </a:r>
          <a:r>
            <a:rPr lang="en-US" sz="1100" b="1" baseline="0">
              <a:latin typeface="+mn-lt"/>
            </a:rPr>
            <a:t>and Examples</a:t>
          </a:r>
        </a:p>
        <a:p>
          <a:endParaRPr lang="en-US" sz="1100" baseline="0">
            <a:latin typeface="+mn-lt"/>
          </a:endParaRPr>
        </a:p>
        <a:p>
          <a:r>
            <a:rPr lang="en-US" sz="1100" b="1" baseline="0">
              <a:latin typeface="+mn-lt"/>
            </a:rPr>
            <a:t>Buildings (example</a:t>
          </a:r>
          <a:r>
            <a:rPr lang="en-US" sz="1100" b="1" baseline="0">
              <a:solidFill>
                <a:sysClr val="windowText" lastClr="000000"/>
              </a:solidFill>
              <a:latin typeface="+mn-lt"/>
            </a:rPr>
            <a:t>s): </a:t>
          </a:r>
          <a:r>
            <a:rPr lang="en-US" sz="1100" b="0" baseline="0">
              <a:solidFill>
                <a:sysClr val="windowText" lastClr="000000"/>
              </a:solidFill>
              <a:latin typeface="+mn-lt"/>
            </a:rPr>
            <a:t>o</a:t>
          </a:r>
          <a:r>
            <a:rPr lang="en-US" sz="1100" baseline="0">
              <a:solidFill>
                <a:sysClr val="windowText" lastClr="000000"/>
              </a:solidFill>
              <a:latin typeface="+mn-lt"/>
            </a:rPr>
            <a:t>ffice, laboratories, hospital, school, museum, data center, warehouse</a:t>
          </a:r>
        </a:p>
        <a:p>
          <a:endParaRPr lang="en-US" sz="1100" baseline="0">
            <a:latin typeface="+mn-lt"/>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latin typeface="+mn-lt"/>
              <a:ea typeface="+mn-ea"/>
              <a:cs typeface="+mn-cs"/>
            </a:rPr>
            <a:t>Square feet: </a:t>
          </a:r>
          <a:r>
            <a:rPr lang="en-US" sz="1100" baseline="0">
              <a:solidFill>
                <a:sysClr val="windowText" lastClr="000000"/>
              </a:solidFill>
              <a:latin typeface="+mn-lt"/>
              <a:ea typeface="+mn-ea"/>
              <a:cs typeface="+mn-cs"/>
            </a:rPr>
            <a:t>For buildings, the unit of measure is area in square feet </a:t>
          </a:r>
          <a:r>
            <a:rPr lang="en-US" sz="1100" baseline="0">
              <a:solidFill>
                <a:schemeClr val="dk1"/>
              </a:solidFill>
              <a:effectLst/>
              <a:latin typeface="+mn-lt"/>
              <a:ea typeface="+mn-ea"/>
              <a:cs typeface="+mn-cs"/>
            </a:rPr>
            <a:t>(SF). </a:t>
          </a:r>
          <a:endParaRPr lang="en-US" sz="11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rgbClr val="FF0000"/>
            </a:solidFill>
            <a:latin typeface="+mn-lt"/>
            <a:ea typeface="+mn-ea"/>
            <a:cs typeface="+mn-cs"/>
          </a:endParaRPr>
        </a:p>
        <a:p>
          <a:r>
            <a:rPr lang="en-US" sz="1100" b="1">
              <a:solidFill>
                <a:schemeClr val="dk1"/>
              </a:solidFill>
              <a:latin typeface="+mn-lt"/>
              <a:ea typeface="+mn-ea"/>
              <a:cs typeface="+mn-cs"/>
            </a:rPr>
            <a:t>Owned and otherwise managed annual operating and maintenance costs</a:t>
          </a:r>
          <a:r>
            <a:rPr lang="en-US" sz="1100" b="1" i="1">
              <a:solidFill>
                <a:schemeClr val="dk1"/>
              </a:solidFill>
              <a:latin typeface="+mn-lt"/>
              <a:ea typeface="+mn-ea"/>
              <a:cs typeface="+mn-cs"/>
            </a:rPr>
            <a:t> </a:t>
          </a:r>
          <a:r>
            <a:rPr lang="en-US" sz="1100">
              <a:solidFill>
                <a:schemeClr val="dk1"/>
              </a:solidFill>
              <a:latin typeface="+mn-lt"/>
              <a:ea typeface="+mn-ea"/>
              <a:cs typeface="+mn-cs"/>
            </a:rPr>
            <a:t>consist of the following:</a:t>
          </a:r>
        </a:p>
        <a:p>
          <a:r>
            <a:rPr lang="en-US" sz="1100">
              <a:solidFill>
                <a:schemeClr val="dk1"/>
              </a:solidFill>
              <a:latin typeface="+mn-lt"/>
              <a:ea typeface="+mn-ea"/>
              <a:cs typeface="+mn-cs"/>
            </a:rPr>
            <a:t>- recurring maintenance and repair costs;</a:t>
          </a:r>
        </a:p>
        <a:p>
          <a:r>
            <a:rPr lang="en-US" sz="1100">
              <a:solidFill>
                <a:schemeClr val="dk1"/>
              </a:solidFill>
              <a:latin typeface="+mn-lt"/>
              <a:ea typeface="+mn-ea"/>
              <a:cs typeface="+mn-cs"/>
            </a:rPr>
            <a:t>- utilities (includes plant operation and purchase of energy);</a:t>
          </a:r>
        </a:p>
        <a:p>
          <a:r>
            <a:rPr lang="en-US" sz="1100">
              <a:solidFill>
                <a:schemeClr val="dk1"/>
              </a:solidFill>
              <a:latin typeface="+mn-lt"/>
              <a:ea typeface="+mn-ea"/>
              <a:cs typeface="+mn-cs"/>
            </a:rPr>
            <a:t>-</a:t>
          </a:r>
          <a:r>
            <a:rPr lang="en-US" sz="1100" baseline="0">
              <a:solidFill>
                <a:schemeClr val="dk1"/>
              </a:solidFill>
              <a:latin typeface="+mn-lt"/>
              <a:ea typeface="+mn-ea"/>
              <a:cs typeface="+mn-cs"/>
            </a:rPr>
            <a:t> c</a:t>
          </a:r>
          <a:r>
            <a:rPr lang="en-US" sz="1100">
              <a:solidFill>
                <a:schemeClr val="dk1"/>
              </a:solidFill>
              <a:latin typeface="+mn-lt"/>
              <a:ea typeface="+mn-ea"/>
              <a:cs typeface="+mn-cs"/>
            </a:rPr>
            <a:t>leaning and/or janitorial costs (includes pest control, refuse collection, and disposal including</a:t>
          </a:r>
          <a:r>
            <a:rPr lang="en-US" sz="1100" baseline="0">
              <a:solidFill>
                <a:schemeClr val="dk1"/>
              </a:solidFill>
              <a:latin typeface="+mn-lt"/>
              <a:ea typeface="+mn-ea"/>
              <a:cs typeface="+mn-cs"/>
            </a:rPr>
            <a:t> </a:t>
          </a:r>
          <a:r>
            <a:rPr lang="en-US" sz="1100">
              <a:solidFill>
                <a:schemeClr val="dk1"/>
              </a:solidFill>
              <a:latin typeface="+mn-lt"/>
              <a:ea typeface="+mn-ea"/>
              <a:cs typeface="+mn-cs"/>
            </a:rPr>
            <a:t>recycling operations); and</a:t>
          </a:r>
        </a:p>
        <a:p>
          <a:r>
            <a:rPr lang="en-US" sz="1100">
              <a:solidFill>
                <a:schemeClr val="dk1"/>
              </a:solidFill>
              <a:latin typeface="+mn-lt"/>
              <a:ea typeface="+mn-ea"/>
              <a:cs typeface="+mn-cs"/>
            </a:rPr>
            <a:t>-</a:t>
          </a:r>
          <a:r>
            <a:rPr lang="en-US" sz="1100" baseline="0">
              <a:solidFill>
                <a:schemeClr val="dk1"/>
              </a:solidFill>
              <a:latin typeface="+mn-lt"/>
              <a:ea typeface="+mn-ea"/>
              <a:cs typeface="+mn-cs"/>
            </a:rPr>
            <a:t> </a:t>
          </a:r>
          <a:r>
            <a:rPr lang="en-US" sz="1100">
              <a:solidFill>
                <a:schemeClr val="dk1"/>
              </a:solidFill>
              <a:latin typeface="+mn-lt"/>
              <a:ea typeface="+mn-ea"/>
              <a:cs typeface="+mn-cs"/>
            </a:rPr>
            <a:t>roads/grounds expenses (includes grounds maintenance, landscaping, and snow and ice removal from roads, piers, and airfields).</a:t>
          </a:r>
        </a:p>
        <a:p>
          <a:pPr lvl="1"/>
          <a:endParaRPr lang="en-US" sz="1100">
            <a:solidFill>
              <a:schemeClr val="dk1"/>
            </a:solidFill>
            <a:latin typeface="+mn-lt"/>
            <a:ea typeface="+mn-ea"/>
            <a:cs typeface="+mn-cs"/>
          </a:endParaRPr>
        </a:p>
        <a:p>
          <a:r>
            <a:rPr lang="en-US" sz="1100" b="1">
              <a:solidFill>
                <a:schemeClr val="dk1"/>
              </a:solidFill>
              <a:latin typeface="+mn-lt"/>
              <a:ea typeface="+mn-ea"/>
              <a:cs typeface="+mn-cs"/>
            </a:rPr>
            <a:t>Lease costs </a:t>
          </a:r>
          <a:r>
            <a:rPr lang="en-US" sz="1100">
              <a:solidFill>
                <a:schemeClr val="dk1"/>
              </a:solidFill>
              <a:latin typeface="+mn-lt"/>
              <a:ea typeface="+mn-ea"/>
              <a:cs typeface="+mn-cs"/>
            </a:rPr>
            <a:t>for leased assets</a:t>
          </a:r>
          <a:r>
            <a:rPr lang="en-US" sz="1100" b="1">
              <a:solidFill>
                <a:schemeClr val="dk1"/>
              </a:solidFill>
              <a:latin typeface="+mn-lt"/>
              <a:ea typeface="+mn-ea"/>
              <a:cs typeface="+mn-cs"/>
            </a:rPr>
            <a:t> </a:t>
          </a:r>
          <a:r>
            <a:rPr lang="en-US" sz="1100">
              <a:solidFill>
                <a:schemeClr val="dk1"/>
              </a:solidFill>
              <a:latin typeface="+mn-lt"/>
              <a:ea typeface="+mn-ea"/>
              <a:cs typeface="+mn-cs"/>
            </a:rPr>
            <a:t>are comprised of two sub elements</a:t>
          </a:r>
          <a:r>
            <a:rPr lang="en-US" sz="1100">
              <a:solidFill>
                <a:sysClr val="windowText" lastClr="000000"/>
              </a:solidFill>
              <a:latin typeface="+mn-lt"/>
              <a:ea typeface="+mn-ea"/>
              <a:cs typeface="+mn-cs"/>
            </a:rPr>
            <a:t>:  lease annual rent to lessor and lease annual operating and maintenance costs. </a:t>
          </a:r>
          <a:r>
            <a:rPr lang="en-US" sz="1100">
              <a:solidFill>
                <a:schemeClr val="dk1"/>
              </a:solidFill>
              <a:latin typeface="+mn-lt"/>
              <a:ea typeface="+mn-ea"/>
              <a:cs typeface="+mn-cs"/>
            </a:rPr>
            <a:t> Agencies provide full year costs.</a:t>
          </a:r>
        </a:p>
        <a:p>
          <a:endParaRPr lang="en-US" sz="1100" b="1">
            <a:solidFill>
              <a:schemeClr val="dk1"/>
            </a:solidFill>
            <a:latin typeface="+mn-lt"/>
            <a:ea typeface="+mn-ea"/>
            <a:cs typeface="+mn-cs"/>
          </a:endParaRPr>
        </a:p>
        <a:p>
          <a:r>
            <a:rPr lang="en-US" sz="1100" b="1">
              <a:solidFill>
                <a:schemeClr val="dk1"/>
              </a:solidFill>
              <a:latin typeface="+mn-lt"/>
              <a:ea typeface="+mn-ea"/>
              <a:cs typeface="+mn-cs"/>
            </a:rPr>
            <a:t>Lease annual rent to lessor</a:t>
          </a:r>
          <a:r>
            <a:rPr lang="en-US" sz="1100">
              <a:solidFill>
                <a:schemeClr val="dk1"/>
              </a:solidFill>
              <a:latin typeface="+mn-lt"/>
              <a:ea typeface="+mn-ea"/>
              <a:cs typeface="+mn-cs"/>
            </a:rPr>
            <a:t> – The net rent to the lessor.  This is the fully serviced rental to the lessor minus the annual operating and maintenance costs.</a:t>
          </a:r>
        </a:p>
        <a:p>
          <a:endParaRPr lang="en-US" sz="1100" b="1">
            <a:solidFill>
              <a:schemeClr val="dk1"/>
            </a:solidFill>
            <a:latin typeface="+mn-lt"/>
            <a:ea typeface="+mn-ea"/>
            <a:cs typeface="+mn-cs"/>
          </a:endParaRPr>
        </a:p>
        <a:p>
          <a:r>
            <a:rPr lang="en-US" sz="1100" b="1">
              <a:solidFill>
                <a:schemeClr val="dk1"/>
              </a:solidFill>
              <a:latin typeface="+mn-lt"/>
              <a:ea typeface="+mn-ea"/>
              <a:cs typeface="+mn-cs"/>
            </a:rPr>
            <a:t>Lease annual operating and maintenance costs</a:t>
          </a:r>
          <a:r>
            <a:rPr lang="en-US" sz="1100">
              <a:solidFill>
                <a:schemeClr val="dk1"/>
              </a:solidFill>
              <a:latin typeface="+mn-lt"/>
              <a:ea typeface="+mn-ea"/>
              <a:cs typeface="+mn-cs"/>
            </a:rPr>
            <a:t> – The reoccurring maintenance and repair costs including: utilities (includes plant operation and purchase of energy);  cleaning and/or janitorial costs (includes pest control, refuse collection, and disposal</a:t>
          </a:r>
          <a:r>
            <a:rPr lang="en-US" sz="1100" baseline="0">
              <a:solidFill>
                <a:schemeClr val="dk1"/>
              </a:solidFill>
              <a:latin typeface="+mn-lt"/>
              <a:ea typeface="+mn-ea"/>
              <a:cs typeface="+mn-cs"/>
            </a:rPr>
            <a:t>, including </a:t>
          </a:r>
          <a:r>
            <a:rPr lang="en-US" sz="1100">
              <a:solidFill>
                <a:schemeClr val="dk1"/>
              </a:solidFill>
              <a:latin typeface="+mn-lt"/>
              <a:ea typeface="+mn-ea"/>
              <a:cs typeface="+mn-cs"/>
            </a:rPr>
            <a:t>recycling operations); roads/grounds expenses (includes grounds maintenance, landscaping, and snow and ice removal from roads, piers, and airfields).</a:t>
          </a:r>
        </a:p>
      </xdr:txBody>
    </xdr:sp>
    <xdr:clientData/>
  </xdr:twoCellAnchor>
  <xdr:oneCellAnchor>
    <xdr:from>
      <xdr:col>0</xdr:col>
      <xdr:colOff>66675</xdr:colOff>
      <xdr:row>39</xdr:row>
      <xdr:rowOff>76198</xdr:rowOff>
    </xdr:from>
    <xdr:ext cx="9334500" cy="1552577"/>
    <xdr:sp macro="" textlink="">
      <xdr:nvSpPr>
        <xdr:cNvPr id="6" name="TextBox 5"/>
        <xdr:cNvSpPr txBox="1"/>
      </xdr:nvSpPr>
      <xdr:spPr>
        <a:xfrm>
          <a:off x="66675" y="7515223"/>
          <a:ext cx="9334500" cy="1552577"/>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eaLnBrk="1" fontAlgn="auto" latinLnBrk="0" hangingPunct="1"/>
          <a:r>
            <a:rPr lang="en-US" sz="1100">
              <a:solidFill>
                <a:schemeClr val="tx1"/>
              </a:solidFill>
              <a:effectLst/>
              <a:latin typeface="+mn-lt"/>
              <a:ea typeface="+mn-ea"/>
              <a:cs typeface="+mn-cs"/>
            </a:rPr>
            <a:t>Financial data is not maintained in the real property database because there was not a direct source from which to automatically feed that data.  Beginning with the FY 2015 FRPP submission, DoD has utilized a calculation methodology to produce an estimated Annual Operating Cost (AOC) for each asset to meet the reporting requirements for the FRPP.   This modeled cost approach allocates funds expended to the installation level and determines an estimated individual asset spend rate similar to how the sustainment requirements are calculated.  However, this method only works when collected funding execution costs for facility maintenance and repair and utility costs are reported down to the installation level.  After several years of using this methodology, the source reporting of financial data has significantly improved and further refinements to the methodology continue to be made each reporting year.  Beginning next year, the responsibility to calculate an AOC is going to be pushed down to the Military Departments for them to try to capture and calculate their operating costs with some guidance provided from the DoD level. </a:t>
          </a:r>
          <a:endParaRPr lang="en-US">
            <a:effectLst/>
          </a:endParaRP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0</xdr:col>
      <xdr:colOff>66675</xdr:colOff>
      <xdr:row>38</xdr:row>
      <xdr:rowOff>190497</xdr:rowOff>
    </xdr:from>
    <xdr:to>
      <xdr:col>6</xdr:col>
      <xdr:colOff>914400</xdr:colOff>
      <xdr:row>63</xdr:row>
      <xdr:rowOff>95250</xdr:rowOff>
    </xdr:to>
    <xdr:sp macro="" textlink="">
      <xdr:nvSpPr>
        <xdr:cNvPr id="2" name="TextBox 1"/>
        <xdr:cNvSpPr txBox="1"/>
      </xdr:nvSpPr>
      <xdr:spPr>
        <a:xfrm>
          <a:off x="66675" y="8077197"/>
          <a:ext cx="8610600" cy="4667253"/>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t>Key Definitions </a:t>
          </a:r>
          <a:r>
            <a:rPr lang="en-US" sz="1100" b="1" baseline="0"/>
            <a:t>and Examples</a:t>
          </a:r>
        </a:p>
        <a:p>
          <a:endParaRPr lang="en-US" sz="1100" baseline="0"/>
        </a:p>
        <a:p>
          <a:r>
            <a:rPr lang="en-US" sz="1100" b="1" baseline="0">
              <a:solidFill>
                <a:schemeClr val="dk1"/>
              </a:solidFill>
              <a:latin typeface="+mn-lt"/>
              <a:ea typeface="+mn-ea"/>
              <a:cs typeface="+mn-cs"/>
            </a:rPr>
            <a:t>Buildings (examples): </a:t>
          </a:r>
          <a:r>
            <a:rPr lang="en-US" sz="1100" b="0" baseline="0">
              <a:solidFill>
                <a:schemeClr val="dk1"/>
              </a:solidFill>
              <a:latin typeface="+mn-lt"/>
              <a:ea typeface="+mn-ea"/>
              <a:cs typeface="+mn-cs"/>
            </a:rPr>
            <a:t>o</a:t>
          </a:r>
          <a:r>
            <a:rPr lang="en-US" sz="1100" baseline="0">
              <a:solidFill>
                <a:schemeClr val="dk1"/>
              </a:solidFill>
              <a:latin typeface="+mn-lt"/>
              <a:ea typeface="+mn-ea"/>
              <a:cs typeface="+mn-cs"/>
            </a:rPr>
            <a:t>ffice, laboratories, hospital, school, museum, data center, warehouse</a:t>
          </a:r>
        </a:p>
        <a:p>
          <a:endParaRPr lang="en-US" sz="1100" baseline="0">
            <a:solidFill>
              <a:schemeClr val="dk1"/>
            </a:solidFill>
            <a:latin typeface="+mn-lt"/>
            <a:ea typeface="+mn-ea"/>
            <a:cs typeface="+mn-cs"/>
          </a:endParaRPr>
        </a:p>
        <a:p>
          <a:r>
            <a:rPr lang="en-US" sz="1100" b="1" baseline="0">
              <a:solidFill>
                <a:schemeClr val="dk1"/>
              </a:solidFill>
              <a:latin typeface="+mn-lt"/>
              <a:ea typeface="+mn-ea"/>
              <a:cs typeface="+mn-cs"/>
            </a:rPr>
            <a:t>Real property use:  </a:t>
          </a:r>
          <a:r>
            <a:rPr lang="en-US" sz="1100" baseline="0">
              <a:solidFill>
                <a:schemeClr val="dk1"/>
              </a:solidFill>
              <a:latin typeface="+mn-lt"/>
              <a:ea typeface="+mn-ea"/>
              <a:cs typeface="+mn-cs"/>
            </a:rPr>
            <a:t>Indicates the asset’s predominant use.</a:t>
          </a:r>
        </a:p>
        <a:p>
          <a:endParaRPr lang="en-US" sz="1100" baseline="0">
            <a:solidFill>
              <a:schemeClr val="dk1"/>
            </a:solidFill>
            <a:latin typeface="+mn-lt"/>
            <a:ea typeface="+mn-ea"/>
            <a:cs typeface="+mn-cs"/>
          </a:endParaRPr>
        </a:p>
        <a:p>
          <a:pPr lvl="1"/>
          <a:r>
            <a:rPr lang="en-US" sz="1100" b="1">
              <a:solidFill>
                <a:schemeClr val="dk1"/>
              </a:solidFill>
              <a:latin typeface="+mn-lt"/>
              <a:ea typeface="+mn-ea"/>
              <a:cs typeface="+mn-cs"/>
            </a:rPr>
            <a:t>Predominant use</a:t>
          </a:r>
          <a:r>
            <a:rPr lang="en-US" sz="1100">
              <a:solidFill>
                <a:schemeClr val="dk1"/>
              </a:solidFill>
              <a:latin typeface="+mn-lt"/>
              <a:ea typeface="+mn-ea"/>
              <a:cs typeface="+mn-cs"/>
            </a:rPr>
            <a:t> means the greatest use of the real property asset (land, building, or structure). For example, buildings used primarily for office purposes are classified as “office,” even though certain portions of them may be used for storage or research. </a:t>
          </a:r>
          <a:endParaRPr lang="en-US" sz="1100" baseline="0">
            <a:solidFill>
              <a:schemeClr val="dk1"/>
            </a:solidFill>
            <a:latin typeface="+mn-lt"/>
            <a:ea typeface="+mn-ea"/>
            <a:cs typeface="+mn-cs"/>
          </a:endParaRPr>
        </a:p>
        <a:p>
          <a:endParaRPr lang="en-US" sz="1100" baseline="0">
            <a:solidFill>
              <a:schemeClr val="dk1"/>
            </a:solidFill>
            <a:latin typeface="+mn-lt"/>
            <a:ea typeface="+mn-ea"/>
            <a:cs typeface="+mn-cs"/>
          </a:endParaRPr>
        </a:p>
        <a:p>
          <a:pPr lvl="0"/>
          <a:r>
            <a:rPr lang="en-US" sz="1100" b="1" baseline="0">
              <a:solidFill>
                <a:schemeClr val="dk1"/>
              </a:solidFill>
              <a:latin typeface="+mn-lt"/>
              <a:ea typeface="+mn-ea"/>
              <a:cs typeface="+mn-cs"/>
            </a:rPr>
            <a:t>Square feet: </a:t>
          </a:r>
          <a:r>
            <a:rPr lang="en-US" sz="1100" baseline="0">
              <a:solidFill>
                <a:schemeClr val="dk1"/>
              </a:solidFill>
              <a:latin typeface="+mn-lt"/>
              <a:ea typeface="+mn-ea"/>
              <a:cs typeface="+mn-cs"/>
            </a:rPr>
            <a:t>For buildings, the unit of measure is area in square feet (SF). </a:t>
          </a:r>
        </a:p>
        <a:p>
          <a:pPr lvl="0"/>
          <a:endParaRPr lang="en-US" sz="1100" baseline="0">
            <a:solidFill>
              <a:schemeClr val="dk1"/>
            </a:solidFill>
            <a:latin typeface="+mn-lt"/>
            <a:ea typeface="+mn-ea"/>
            <a:cs typeface="+mn-cs"/>
          </a:endParaRPr>
        </a:p>
        <a:p>
          <a:r>
            <a:rPr lang="en-US" sz="1100" b="1">
              <a:solidFill>
                <a:schemeClr val="dk1"/>
              </a:solidFill>
              <a:effectLst/>
              <a:latin typeface="+mn-lt"/>
              <a:ea typeface="+mn-ea"/>
              <a:cs typeface="+mn-cs"/>
            </a:rPr>
            <a:t>Owned and otherwise managed annual operating and maintenance costs</a:t>
          </a:r>
          <a:r>
            <a:rPr lang="en-US" sz="1100" b="1" i="1">
              <a:solidFill>
                <a:schemeClr val="dk1"/>
              </a:solidFill>
              <a:effectLst/>
              <a:latin typeface="+mn-lt"/>
              <a:ea typeface="+mn-ea"/>
              <a:cs typeface="+mn-cs"/>
            </a:rPr>
            <a:t> </a:t>
          </a:r>
          <a:r>
            <a:rPr lang="en-US" sz="1100">
              <a:solidFill>
                <a:schemeClr val="dk1"/>
              </a:solidFill>
              <a:effectLst/>
              <a:latin typeface="+mn-lt"/>
              <a:ea typeface="+mn-ea"/>
              <a:cs typeface="+mn-cs"/>
            </a:rPr>
            <a:t>consist of the following:</a:t>
          </a:r>
          <a:endParaRPr lang="en-US" sz="1100">
            <a:effectLst/>
          </a:endParaRPr>
        </a:p>
        <a:p>
          <a:r>
            <a:rPr lang="en-US" sz="1100">
              <a:solidFill>
                <a:schemeClr val="dk1"/>
              </a:solidFill>
              <a:effectLst/>
              <a:latin typeface="+mn-lt"/>
              <a:ea typeface="+mn-ea"/>
              <a:cs typeface="+mn-cs"/>
            </a:rPr>
            <a:t>- recurring maintenance and repair costs;</a:t>
          </a:r>
          <a:endParaRPr lang="en-US" sz="1100">
            <a:effectLst/>
          </a:endParaRPr>
        </a:p>
        <a:p>
          <a:r>
            <a:rPr lang="en-US" sz="1100">
              <a:solidFill>
                <a:schemeClr val="dk1"/>
              </a:solidFill>
              <a:effectLst/>
              <a:latin typeface="+mn-lt"/>
              <a:ea typeface="+mn-ea"/>
              <a:cs typeface="+mn-cs"/>
            </a:rPr>
            <a:t>- utilities (includes plant operation and purchase of energy);</a:t>
          </a:r>
          <a:endParaRPr lang="en-US" sz="1100">
            <a:effectLst/>
          </a:endParaRPr>
        </a:p>
        <a:p>
          <a:r>
            <a:rPr lang="en-US" sz="1100">
              <a:solidFill>
                <a:schemeClr val="dk1"/>
              </a:solidFill>
              <a:effectLst/>
              <a:latin typeface="+mn-lt"/>
              <a:ea typeface="+mn-ea"/>
              <a:cs typeface="+mn-cs"/>
            </a:rPr>
            <a:t>-</a:t>
          </a:r>
          <a:r>
            <a:rPr lang="en-US" sz="1100" baseline="0">
              <a:solidFill>
                <a:schemeClr val="dk1"/>
              </a:solidFill>
              <a:effectLst/>
              <a:latin typeface="+mn-lt"/>
              <a:ea typeface="+mn-ea"/>
              <a:cs typeface="+mn-cs"/>
            </a:rPr>
            <a:t> c</a:t>
          </a:r>
          <a:r>
            <a:rPr lang="en-US" sz="1100">
              <a:solidFill>
                <a:schemeClr val="dk1"/>
              </a:solidFill>
              <a:effectLst/>
              <a:latin typeface="+mn-lt"/>
              <a:ea typeface="+mn-ea"/>
              <a:cs typeface="+mn-cs"/>
            </a:rPr>
            <a:t>leaning and/or janitorial costs (includes pest control, refuse collection, and disposal including</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recycling operations); and</a:t>
          </a:r>
          <a:endParaRPr lang="en-US" sz="1100">
            <a:effectLst/>
          </a:endParaRPr>
        </a:p>
        <a:p>
          <a:r>
            <a:rPr lang="en-US" sz="1100">
              <a:solidFill>
                <a:schemeClr val="dk1"/>
              </a:solidFill>
              <a:effectLst/>
              <a:latin typeface="+mn-lt"/>
              <a:ea typeface="+mn-ea"/>
              <a:cs typeface="+mn-cs"/>
            </a:rPr>
            <a:t>-</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roads/grounds expenses (includes grounds maintenance, landscaping, and snow and ice removal from roads, piers, and airfields).</a:t>
          </a:r>
        </a:p>
        <a:p>
          <a:endParaRPr lang="en-US" sz="1100">
            <a:effectLst/>
          </a:endParaRPr>
        </a:p>
        <a:p>
          <a:r>
            <a:rPr lang="en-US" sz="1100" b="1">
              <a:solidFill>
                <a:schemeClr val="dk1"/>
              </a:solidFill>
              <a:effectLst/>
              <a:latin typeface="+mn-lt"/>
              <a:ea typeface="+mn-ea"/>
              <a:cs typeface="+mn-cs"/>
            </a:rPr>
            <a:t>Lease costs </a:t>
          </a:r>
          <a:r>
            <a:rPr lang="en-US" sz="1100">
              <a:solidFill>
                <a:schemeClr val="dk1"/>
              </a:solidFill>
              <a:effectLst/>
              <a:latin typeface="+mn-lt"/>
              <a:ea typeface="+mn-ea"/>
              <a:cs typeface="+mn-cs"/>
            </a:rPr>
            <a:t>for leased assets</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are comprised of two sub elements: lease annual rent to lessor and lease annual operating and maintenance costs.  Agencies provide full year costs.</a:t>
          </a:r>
        </a:p>
        <a:p>
          <a:endParaRPr lang="en-US" sz="1100">
            <a:effectLst/>
          </a:endParaRPr>
        </a:p>
        <a:p>
          <a:r>
            <a:rPr lang="en-US" sz="1100" b="1">
              <a:solidFill>
                <a:schemeClr val="dk1"/>
              </a:solidFill>
              <a:effectLst/>
              <a:latin typeface="+mn-lt"/>
              <a:ea typeface="+mn-ea"/>
              <a:cs typeface="+mn-cs"/>
            </a:rPr>
            <a:t>Lease annual rent to lessor</a:t>
          </a:r>
          <a:r>
            <a:rPr lang="en-US" sz="1100">
              <a:solidFill>
                <a:schemeClr val="dk1"/>
              </a:solidFill>
              <a:effectLst/>
              <a:latin typeface="+mn-lt"/>
              <a:ea typeface="+mn-ea"/>
              <a:cs typeface="+mn-cs"/>
            </a:rPr>
            <a:t> – The net rent to the lessor.  This is the fully serviced rental to the lessor minus the annual operating and maintenance costs.</a:t>
          </a:r>
        </a:p>
        <a:p>
          <a:endParaRPr lang="en-US" sz="1100">
            <a:effectLst/>
          </a:endParaRPr>
        </a:p>
        <a:p>
          <a:r>
            <a:rPr lang="en-US" sz="1100" b="1">
              <a:solidFill>
                <a:schemeClr val="dk1"/>
              </a:solidFill>
              <a:effectLst/>
              <a:latin typeface="+mn-lt"/>
              <a:ea typeface="+mn-ea"/>
              <a:cs typeface="+mn-cs"/>
            </a:rPr>
            <a:t>Lease annual operating and maintenance costs</a:t>
          </a:r>
          <a:r>
            <a:rPr lang="en-US" sz="1100">
              <a:solidFill>
                <a:schemeClr val="dk1"/>
              </a:solidFill>
              <a:effectLst/>
              <a:latin typeface="+mn-lt"/>
              <a:ea typeface="+mn-ea"/>
              <a:cs typeface="+mn-cs"/>
            </a:rPr>
            <a:t> – The reoccurring maintenance and repair costs including: utilities (includes plant operation and purchase of energy);  cleaning and/or janitorial costs (includes pest control, refuse collection, and disposal</a:t>
          </a:r>
          <a:r>
            <a:rPr lang="en-US" sz="1100" baseline="0">
              <a:solidFill>
                <a:schemeClr val="dk1"/>
              </a:solidFill>
              <a:effectLst/>
              <a:latin typeface="+mn-lt"/>
              <a:ea typeface="+mn-ea"/>
              <a:cs typeface="+mn-cs"/>
            </a:rPr>
            <a:t>, including </a:t>
          </a:r>
          <a:r>
            <a:rPr lang="en-US" sz="1100">
              <a:solidFill>
                <a:schemeClr val="dk1"/>
              </a:solidFill>
              <a:effectLst/>
              <a:latin typeface="+mn-lt"/>
              <a:ea typeface="+mn-ea"/>
              <a:cs typeface="+mn-cs"/>
            </a:rPr>
            <a:t>recycling operations); roads/grounds expenses (includes grounds maintenance, landscaping, and snow and ice removal from roads, piers, and airfields).</a:t>
          </a:r>
          <a:endParaRPr lang="en-US" sz="1100">
            <a:effectLst/>
          </a:endParaRPr>
        </a:p>
        <a:p>
          <a:endParaRPr lang="en-US" sz="1050">
            <a:solidFill>
              <a:schemeClr val="dk1"/>
            </a:solidFill>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161925</xdr:colOff>
      <xdr:row>37</xdr:row>
      <xdr:rowOff>114299</xdr:rowOff>
    </xdr:from>
    <xdr:to>
      <xdr:col>7</xdr:col>
      <xdr:colOff>0</xdr:colOff>
      <xdr:row>63</xdr:row>
      <xdr:rowOff>0</xdr:rowOff>
    </xdr:to>
    <xdr:sp macro="" textlink="">
      <xdr:nvSpPr>
        <xdr:cNvPr id="2" name="TextBox 1"/>
        <xdr:cNvSpPr txBox="1"/>
      </xdr:nvSpPr>
      <xdr:spPr>
        <a:xfrm>
          <a:off x="161925" y="7286624"/>
          <a:ext cx="9401175" cy="4600576"/>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latin typeface="+mn-lt"/>
            </a:rPr>
            <a:t>Key Definitions</a:t>
          </a:r>
          <a:r>
            <a:rPr lang="en-US" sz="1100" b="1" baseline="0">
              <a:latin typeface="+mn-lt"/>
            </a:rPr>
            <a:t> and Examples</a:t>
          </a:r>
        </a:p>
        <a:p>
          <a:endParaRPr lang="en-US" sz="1100" baseline="0">
            <a:latin typeface="+mn-lt"/>
          </a:endParaRPr>
        </a:p>
        <a:p>
          <a:r>
            <a:rPr lang="en-US" sz="1100" b="1" baseline="0">
              <a:solidFill>
                <a:schemeClr val="dk1"/>
              </a:solidFill>
              <a:latin typeface="+mn-lt"/>
              <a:ea typeface="+mn-ea"/>
              <a:cs typeface="+mn-cs"/>
            </a:rPr>
            <a:t>Buildings (examples): </a:t>
          </a:r>
          <a:r>
            <a:rPr lang="en-US" sz="1100" b="0" baseline="0">
              <a:solidFill>
                <a:schemeClr val="dk1"/>
              </a:solidFill>
              <a:latin typeface="+mn-lt"/>
              <a:ea typeface="+mn-ea"/>
              <a:cs typeface="+mn-cs"/>
            </a:rPr>
            <a:t>o</a:t>
          </a:r>
          <a:r>
            <a:rPr lang="en-US" sz="1100" baseline="0">
              <a:solidFill>
                <a:schemeClr val="dk1"/>
              </a:solidFill>
              <a:latin typeface="+mn-lt"/>
              <a:ea typeface="+mn-ea"/>
              <a:cs typeface="+mn-cs"/>
            </a:rPr>
            <a:t>ffice, laboratories, hospital, school, museum, data center, warehouse </a:t>
          </a:r>
          <a:endParaRPr lang="en-US" sz="1100" baseline="0">
            <a:solidFill>
              <a:srgbClr val="FF0000"/>
            </a:solidFill>
            <a:latin typeface="+mn-lt"/>
            <a:ea typeface="+mn-ea"/>
            <a:cs typeface="+mn-cs"/>
          </a:endParaRPr>
        </a:p>
        <a:p>
          <a:endParaRPr lang="en-US" sz="1100" baseline="0">
            <a:solidFill>
              <a:srgbClr val="FF0000"/>
            </a:solidFill>
            <a:latin typeface="+mn-lt"/>
            <a:ea typeface="+mn-ea"/>
            <a:cs typeface="+mn-cs"/>
          </a:endParaRPr>
        </a:p>
        <a:p>
          <a:r>
            <a:rPr lang="en-US" sz="1100" b="1" baseline="0">
              <a:solidFill>
                <a:schemeClr val="dk1"/>
              </a:solidFill>
              <a:latin typeface="+mn-lt"/>
              <a:ea typeface="+mn-ea"/>
              <a:cs typeface="+mn-cs"/>
            </a:rPr>
            <a:t>Real property use:  </a:t>
          </a:r>
          <a:r>
            <a:rPr lang="en-US" sz="1100" baseline="0">
              <a:solidFill>
                <a:schemeClr val="dk1"/>
              </a:solidFill>
              <a:latin typeface="+mn-lt"/>
              <a:ea typeface="+mn-ea"/>
              <a:cs typeface="+mn-cs"/>
            </a:rPr>
            <a:t>Indicates the asset’s predominant use.</a:t>
          </a:r>
        </a:p>
        <a:p>
          <a:endParaRPr lang="en-US" sz="1100" baseline="0">
            <a:solidFill>
              <a:schemeClr val="dk1"/>
            </a:solidFill>
            <a:latin typeface="+mn-lt"/>
            <a:ea typeface="+mn-ea"/>
            <a:cs typeface="+mn-cs"/>
          </a:endParaRPr>
        </a:p>
        <a:p>
          <a:pPr lvl="1"/>
          <a:r>
            <a:rPr lang="en-US" sz="1100" b="1">
              <a:solidFill>
                <a:schemeClr val="dk1"/>
              </a:solidFill>
              <a:latin typeface="+mn-lt"/>
              <a:ea typeface="+mn-ea"/>
              <a:cs typeface="+mn-cs"/>
            </a:rPr>
            <a:t>Predominant Use</a:t>
          </a:r>
          <a:r>
            <a:rPr lang="en-US" sz="1100">
              <a:solidFill>
                <a:schemeClr val="dk1"/>
              </a:solidFill>
              <a:latin typeface="+mn-lt"/>
              <a:ea typeface="+mn-ea"/>
              <a:cs typeface="+mn-cs"/>
            </a:rPr>
            <a:t> means the greatest use of the real property asset (land, building, or structure). For example, buildings used primarily for office purposes are classified as “office,” even though certain portions of them may be used for storage or research. </a:t>
          </a:r>
          <a:endParaRPr lang="en-US" sz="1100" baseline="0">
            <a:solidFill>
              <a:schemeClr val="dk1"/>
            </a:solidFill>
            <a:latin typeface="+mn-lt"/>
            <a:ea typeface="+mn-ea"/>
            <a:cs typeface="+mn-cs"/>
          </a:endParaRPr>
        </a:p>
        <a:p>
          <a:endParaRPr lang="en-US" sz="1100" baseline="0">
            <a:solidFill>
              <a:schemeClr val="dk1"/>
            </a:solidFill>
            <a:latin typeface="+mn-lt"/>
            <a:ea typeface="+mn-ea"/>
            <a:cs typeface="+mn-cs"/>
          </a:endParaRPr>
        </a:p>
        <a:p>
          <a:pPr lvl="0"/>
          <a:r>
            <a:rPr lang="en-US" sz="1100" b="1" baseline="0">
              <a:solidFill>
                <a:schemeClr val="dk1"/>
              </a:solidFill>
              <a:latin typeface="+mn-lt"/>
              <a:ea typeface="+mn-ea"/>
              <a:cs typeface="+mn-cs"/>
            </a:rPr>
            <a:t>Square feet: </a:t>
          </a:r>
          <a:r>
            <a:rPr lang="en-US" sz="1100" baseline="0">
              <a:solidFill>
                <a:schemeClr val="dk1"/>
              </a:solidFill>
              <a:latin typeface="+mn-lt"/>
              <a:ea typeface="+mn-ea"/>
              <a:cs typeface="+mn-cs"/>
            </a:rPr>
            <a:t>For </a:t>
          </a:r>
          <a:r>
            <a:rPr lang="en-US" sz="1100" baseline="0">
              <a:solidFill>
                <a:sysClr val="windowText" lastClr="000000"/>
              </a:solidFill>
              <a:latin typeface="+mn-lt"/>
              <a:ea typeface="+mn-ea"/>
              <a:cs typeface="+mn-cs"/>
            </a:rPr>
            <a:t>buildings, the unit of measure is area in square feet (SF). </a:t>
          </a:r>
        </a:p>
        <a:p>
          <a:pPr lvl="0"/>
          <a:endParaRPr lang="en-US" sz="1100" baseline="0">
            <a:solidFill>
              <a:schemeClr val="dk1"/>
            </a:solidFill>
            <a:latin typeface="+mn-lt"/>
            <a:ea typeface="+mn-ea"/>
            <a:cs typeface="+mn-cs"/>
          </a:endParaRPr>
        </a:p>
        <a:p>
          <a:r>
            <a:rPr lang="en-US" sz="1100" b="1">
              <a:solidFill>
                <a:schemeClr val="dk1"/>
              </a:solidFill>
              <a:effectLst/>
              <a:latin typeface="+mn-lt"/>
              <a:ea typeface="+mn-ea"/>
              <a:cs typeface="+mn-cs"/>
            </a:rPr>
            <a:t>Owned and otherwise managed annual operating and maintenance costs</a:t>
          </a:r>
          <a:r>
            <a:rPr lang="en-US" sz="1100" b="1" i="1">
              <a:solidFill>
                <a:schemeClr val="dk1"/>
              </a:solidFill>
              <a:effectLst/>
              <a:latin typeface="+mn-lt"/>
              <a:ea typeface="+mn-ea"/>
              <a:cs typeface="+mn-cs"/>
            </a:rPr>
            <a:t> </a:t>
          </a:r>
          <a:r>
            <a:rPr lang="en-US" sz="1100">
              <a:solidFill>
                <a:schemeClr val="dk1"/>
              </a:solidFill>
              <a:effectLst/>
              <a:latin typeface="+mn-lt"/>
              <a:ea typeface="+mn-ea"/>
              <a:cs typeface="+mn-cs"/>
            </a:rPr>
            <a:t>consist of the following:</a:t>
          </a:r>
          <a:endParaRPr lang="en-US" sz="1100">
            <a:effectLst/>
          </a:endParaRPr>
        </a:p>
        <a:p>
          <a:r>
            <a:rPr lang="en-US" sz="1100">
              <a:solidFill>
                <a:schemeClr val="dk1"/>
              </a:solidFill>
              <a:effectLst/>
              <a:latin typeface="+mn-lt"/>
              <a:ea typeface="+mn-ea"/>
              <a:cs typeface="+mn-cs"/>
            </a:rPr>
            <a:t>- recurring maintenance and repair costs;</a:t>
          </a:r>
          <a:endParaRPr lang="en-US" sz="1100">
            <a:effectLst/>
          </a:endParaRPr>
        </a:p>
        <a:p>
          <a:r>
            <a:rPr lang="en-US" sz="1100">
              <a:solidFill>
                <a:schemeClr val="dk1"/>
              </a:solidFill>
              <a:effectLst/>
              <a:latin typeface="+mn-lt"/>
              <a:ea typeface="+mn-ea"/>
              <a:cs typeface="+mn-cs"/>
            </a:rPr>
            <a:t>- utilities (includes plant operation and purchase of energy);</a:t>
          </a:r>
          <a:endParaRPr lang="en-US" sz="1100">
            <a:effectLst/>
          </a:endParaRPr>
        </a:p>
        <a:p>
          <a:r>
            <a:rPr lang="en-US" sz="1100">
              <a:solidFill>
                <a:schemeClr val="dk1"/>
              </a:solidFill>
              <a:effectLst/>
              <a:latin typeface="+mn-lt"/>
              <a:ea typeface="+mn-ea"/>
              <a:cs typeface="+mn-cs"/>
            </a:rPr>
            <a:t>-</a:t>
          </a:r>
          <a:r>
            <a:rPr lang="en-US" sz="1100" baseline="0">
              <a:solidFill>
                <a:schemeClr val="dk1"/>
              </a:solidFill>
              <a:effectLst/>
              <a:latin typeface="+mn-lt"/>
              <a:ea typeface="+mn-ea"/>
              <a:cs typeface="+mn-cs"/>
            </a:rPr>
            <a:t> c</a:t>
          </a:r>
          <a:r>
            <a:rPr lang="en-US" sz="1100">
              <a:solidFill>
                <a:schemeClr val="dk1"/>
              </a:solidFill>
              <a:effectLst/>
              <a:latin typeface="+mn-lt"/>
              <a:ea typeface="+mn-ea"/>
              <a:cs typeface="+mn-cs"/>
            </a:rPr>
            <a:t>leaning and/or janitorial costs (includes pest control, refuse collection, and disposal including</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recycling operations); and</a:t>
          </a:r>
          <a:endParaRPr lang="en-US" sz="1100">
            <a:effectLst/>
          </a:endParaRPr>
        </a:p>
        <a:p>
          <a:r>
            <a:rPr lang="en-US" sz="1100">
              <a:solidFill>
                <a:schemeClr val="dk1"/>
              </a:solidFill>
              <a:effectLst/>
              <a:latin typeface="+mn-lt"/>
              <a:ea typeface="+mn-ea"/>
              <a:cs typeface="+mn-cs"/>
            </a:rPr>
            <a:t>-</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roads/grounds expenses (includes grounds maintenance, landscaping, and snow and ice removal from roads, piers, and airfields).</a:t>
          </a:r>
          <a:endParaRPr lang="en-US" sz="1100">
            <a:effectLst/>
          </a:endParaRP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Lease costs </a:t>
          </a:r>
          <a:r>
            <a:rPr lang="en-US" sz="1100">
              <a:solidFill>
                <a:schemeClr val="dk1"/>
              </a:solidFill>
              <a:effectLst/>
              <a:latin typeface="+mn-lt"/>
              <a:ea typeface="+mn-ea"/>
              <a:cs typeface="+mn-cs"/>
            </a:rPr>
            <a:t>for leased assets</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are comprised of two sub elements:  lease annual rent to lessor and lease annual operating and maintenance costs.  </a:t>
          </a:r>
        </a:p>
        <a:p>
          <a:r>
            <a:rPr lang="en-US" sz="1100">
              <a:solidFill>
                <a:schemeClr val="dk1"/>
              </a:solidFill>
              <a:effectLst/>
              <a:latin typeface="+mn-lt"/>
              <a:ea typeface="+mn-ea"/>
              <a:cs typeface="+mn-cs"/>
            </a:rPr>
            <a:t>Agencies provide full year costs.</a:t>
          </a:r>
        </a:p>
        <a:p>
          <a:endParaRPr lang="en-US" sz="1100">
            <a:effectLst/>
          </a:endParaRPr>
        </a:p>
        <a:p>
          <a:r>
            <a:rPr lang="en-US" sz="1100" b="1">
              <a:solidFill>
                <a:schemeClr val="dk1"/>
              </a:solidFill>
              <a:effectLst/>
              <a:latin typeface="+mn-lt"/>
              <a:ea typeface="+mn-ea"/>
              <a:cs typeface="+mn-cs"/>
            </a:rPr>
            <a:t>Lease annual rent to lessor</a:t>
          </a:r>
          <a:r>
            <a:rPr lang="en-US" sz="1100">
              <a:solidFill>
                <a:schemeClr val="dk1"/>
              </a:solidFill>
              <a:effectLst/>
              <a:latin typeface="+mn-lt"/>
              <a:ea typeface="+mn-ea"/>
              <a:cs typeface="+mn-cs"/>
            </a:rPr>
            <a:t> – The net rent to the lessor.  This is the fully serviced rental to the lessor minus the annual operating and maintenance costs.</a:t>
          </a:r>
        </a:p>
        <a:p>
          <a:endParaRPr lang="en-US" sz="1100">
            <a:effectLst/>
          </a:endParaRPr>
        </a:p>
        <a:p>
          <a:r>
            <a:rPr lang="en-US" sz="1100" b="1">
              <a:solidFill>
                <a:schemeClr val="dk1"/>
              </a:solidFill>
              <a:effectLst/>
              <a:latin typeface="+mn-lt"/>
              <a:ea typeface="+mn-ea"/>
              <a:cs typeface="+mn-cs"/>
            </a:rPr>
            <a:t>Lease annual operating and maintenance costs</a:t>
          </a:r>
          <a:r>
            <a:rPr lang="en-US" sz="1100">
              <a:solidFill>
                <a:schemeClr val="dk1"/>
              </a:solidFill>
              <a:effectLst/>
              <a:latin typeface="+mn-lt"/>
              <a:ea typeface="+mn-ea"/>
              <a:cs typeface="+mn-cs"/>
            </a:rPr>
            <a:t> – The reoccurring maintenance and repair costs including: utilities (includes plant operation and purchase of energy);  cleaning and/or janitorial costs (includes pest control, refuse collection, and disposal</a:t>
          </a:r>
          <a:r>
            <a:rPr lang="en-US" sz="1100" baseline="0">
              <a:solidFill>
                <a:schemeClr val="dk1"/>
              </a:solidFill>
              <a:effectLst/>
              <a:latin typeface="+mn-lt"/>
              <a:ea typeface="+mn-ea"/>
              <a:cs typeface="+mn-cs"/>
            </a:rPr>
            <a:t>, including </a:t>
          </a:r>
          <a:r>
            <a:rPr lang="en-US" sz="1100">
              <a:solidFill>
                <a:schemeClr val="dk1"/>
              </a:solidFill>
              <a:effectLst/>
              <a:latin typeface="+mn-lt"/>
              <a:ea typeface="+mn-ea"/>
              <a:cs typeface="+mn-cs"/>
            </a:rPr>
            <a:t>recycling operations); roads/grounds expenses (includes grounds maintenance, landscaping, and snow and ice removal from roads, piers, and airfields).</a:t>
          </a:r>
          <a:endParaRPr lang="en-US" sz="1100">
            <a:effectLst/>
          </a:endParaRPr>
        </a:p>
        <a:p>
          <a:pPr lvl="0"/>
          <a:endParaRPr lang="en-US" sz="1050" baseline="0">
            <a:solidFill>
              <a:schemeClr val="dk1"/>
            </a:solidFill>
            <a:latin typeface="+mn-lt"/>
            <a:ea typeface="+mn-ea"/>
            <a:cs typeface="+mn-cs"/>
          </a:endParaRPr>
        </a:p>
      </xdr:txBody>
    </xdr:sp>
    <xdr:clientData/>
  </xdr:twoCellAnchor>
  <xdr:oneCellAnchor>
    <xdr:from>
      <xdr:col>0</xdr:col>
      <xdr:colOff>180975</xdr:colOff>
      <xdr:row>65</xdr:row>
      <xdr:rowOff>76199</xdr:rowOff>
    </xdr:from>
    <xdr:ext cx="8658225" cy="1543052"/>
    <xdr:sp macro="" textlink="">
      <xdr:nvSpPr>
        <xdr:cNvPr id="3" name="TextBox 2"/>
        <xdr:cNvSpPr txBox="1"/>
      </xdr:nvSpPr>
      <xdr:spPr>
        <a:xfrm>
          <a:off x="180975" y="12325349"/>
          <a:ext cx="8658225" cy="1543052"/>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eaLnBrk="1" fontAlgn="auto" latinLnBrk="0" hangingPunct="1"/>
          <a:r>
            <a:rPr lang="en-US" sz="1100">
              <a:solidFill>
                <a:schemeClr val="tx1"/>
              </a:solidFill>
              <a:effectLst/>
              <a:latin typeface="+mn-lt"/>
              <a:ea typeface="+mn-ea"/>
              <a:cs typeface="+mn-cs"/>
            </a:rPr>
            <a:t>Financial data is not maintained in the real property database because there was not a direct source from which to automatically feed that data.  Beginning with the FY 2015 FRPP submission, DoD has utilized a calculation methodology to produce an estimated Annual Operating Cost (AOC) for each asset to meet the reporting requirements for the FRPP.  This modeled cost approach allocates funds expended to the installation level and determines an estimated individual asset spend rate similar to how the sustainment requirements are calculated.  However, this method only works when collected funding execution costs for facility maintenance and repair and utility costs are reported down to the installation level.  After several years of using this methodology, the source reporting of financial data has significantly improved and further refinements to the methodology continue to be made each reporting year.  Beginning next year, the responsibility to calculate an AOC is going to be pushed down to the Military Departments for them to try to capture and calculate their operating costs with some guidance provided from the DoD level. </a:t>
          </a:r>
          <a:endParaRPr lang="en-US">
            <a:effectLst/>
          </a:endParaRP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0</xdr:col>
      <xdr:colOff>95250</xdr:colOff>
      <xdr:row>31</xdr:row>
      <xdr:rowOff>171450</xdr:rowOff>
    </xdr:from>
    <xdr:to>
      <xdr:col>6</xdr:col>
      <xdr:colOff>9525</xdr:colOff>
      <xdr:row>40</xdr:row>
      <xdr:rowOff>19050</xdr:rowOff>
    </xdr:to>
    <xdr:sp macro="" textlink="">
      <xdr:nvSpPr>
        <xdr:cNvPr id="2" name="TextBox 1"/>
        <xdr:cNvSpPr txBox="1"/>
      </xdr:nvSpPr>
      <xdr:spPr>
        <a:xfrm>
          <a:off x="95250" y="6886575"/>
          <a:ext cx="9934575" cy="147637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t>Key Definitions</a:t>
          </a:r>
          <a:r>
            <a:rPr lang="en-US" sz="1100" b="1" baseline="0"/>
            <a:t> and Examples</a:t>
          </a:r>
        </a:p>
        <a:p>
          <a:endParaRPr lang="en-US" sz="600" baseline="0"/>
        </a:p>
        <a:p>
          <a:r>
            <a:rPr lang="en-US" sz="1050" b="1" baseline="0">
              <a:solidFill>
                <a:schemeClr val="dk1"/>
              </a:solidFill>
              <a:latin typeface="+mn-lt"/>
              <a:ea typeface="+mn-ea"/>
              <a:cs typeface="+mn-cs"/>
            </a:rPr>
            <a:t>Real property use</a:t>
          </a:r>
          <a:r>
            <a:rPr lang="en-US" sz="1100" b="1" baseline="0">
              <a:solidFill>
                <a:schemeClr val="dk1"/>
              </a:solidFill>
              <a:latin typeface="+mn-lt"/>
              <a:ea typeface="+mn-ea"/>
              <a:cs typeface="+mn-cs"/>
            </a:rPr>
            <a:t>:  </a:t>
          </a:r>
          <a:r>
            <a:rPr lang="en-US" sz="1100" baseline="0">
              <a:solidFill>
                <a:schemeClr val="dk1"/>
              </a:solidFill>
              <a:latin typeface="+mn-lt"/>
              <a:ea typeface="+mn-ea"/>
              <a:cs typeface="+mn-cs"/>
            </a:rPr>
            <a:t>Indicates the asset’s predominant use.</a:t>
          </a:r>
        </a:p>
        <a:p>
          <a:endParaRPr lang="en-US" sz="500" baseline="0">
            <a:solidFill>
              <a:schemeClr val="dk1"/>
            </a:solidFill>
            <a:latin typeface="+mn-lt"/>
            <a:ea typeface="+mn-ea"/>
            <a:cs typeface="+mn-cs"/>
          </a:endParaRPr>
        </a:p>
        <a:p>
          <a:pPr lvl="1"/>
          <a:r>
            <a:rPr lang="en-US" sz="1100" b="1">
              <a:solidFill>
                <a:schemeClr val="dk1"/>
              </a:solidFill>
              <a:latin typeface="+mn-lt"/>
              <a:ea typeface="+mn-ea"/>
              <a:cs typeface="+mn-cs"/>
            </a:rPr>
            <a:t>Predominant use</a:t>
          </a:r>
          <a:r>
            <a:rPr lang="en-US" sz="1100">
              <a:solidFill>
                <a:schemeClr val="dk1"/>
              </a:solidFill>
              <a:latin typeface="+mn-lt"/>
              <a:ea typeface="+mn-ea"/>
              <a:cs typeface="+mn-cs"/>
            </a:rPr>
            <a:t> means the greatest use of the real property asset (land, building, or structure). For example, buildings used primarily for office purposes are classified as “office,” even though certain portions of them may be used for storage or research. </a:t>
          </a:r>
          <a:endParaRPr lang="en-US" sz="1050" baseline="0">
            <a:solidFill>
              <a:schemeClr val="dk1"/>
            </a:solidFill>
            <a:latin typeface="+mn-lt"/>
            <a:ea typeface="+mn-ea"/>
            <a:cs typeface="+mn-cs"/>
          </a:endParaRPr>
        </a:p>
        <a:p>
          <a:endParaRPr lang="en-US" sz="500" baseline="0">
            <a:solidFill>
              <a:schemeClr val="dk1"/>
            </a:solidFill>
            <a:latin typeface="+mn-lt"/>
            <a:ea typeface="+mn-ea"/>
            <a:cs typeface="+mn-cs"/>
          </a:endParaRPr>
        </a:p>
        <a:p>
          <a:pPr lvl="0"/>
          <a:r>
            <a:rPr lang="en-US" sz="1050" b="1" baseline="0">
              <a:solidFill>
                <a:schemeClr val="dk1"/>
              </a:solidFill>
              <a:latin typeface="+mn-lt"/>
              <a:ea typeface="+mn-ea"/>
              <a:cs typeface="+mn-cs"/>
            </a:rPr>
            <a:t>Square feet</a:t>
          </a:r>
          <a:r>
            <a:rPr lang="en-US" sz="1100" b="1" baseline="0">
              <a:solidFill>
                <a:schemeClr val="dk1"/>
              </a:solidFill>
              <a:latin typeface="+mn-lt"/>
              <a:ea typeface="+mn-ea"/>
              <a:cs typeface="+mn-cs"/>
            </a:rPr>
            <a:t>: </a:t>
          </a:r>
          <a:r>
            <a:rPr lang="en-US" sz="1100" baseline="0">
              <a:solidFill>
                <a:schemeClr val="dk1"/>
              </a:solidFill>
              <a:latin typeface="+mn-lt"/>
              <a:ea typeface="+mn-ea"/>
              <a:cs typeface="+mn-cs"/>
            </a:rPr>
            <a:t>For buildings, </a:t>
          </a:r>
          <a:r>
            <a:rPr lang="en-US" sz="1100" baseline="0">
              <a:solidFill>
                <a:sysClr val="windowText" lastClr="000000"/>
              </a:solidFill>
              <a:latin typeface="+mn-lt"/>
              <a:ea typeface="+mn-ea"/>
              <a:cs typeface="+mn-cs"/>
            </a:rPr>
            <a:t>the unit of measure is area in square feet (SF). </a:t>
          </a:r>
        </a:p>
        <a:p>
          <a:pPr lvl="0"/>
          <a:endParaRPr lang="en-US" sz="500" baseline="0">
            <a:solidFill>
              <a:schemeClr val="dk1"/>
            </a:solidFill>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76200</xdr:colOff>
      <xdr:row>30</xdr:row>
      <xdr:rowOff>133349</xdr:rowOff>
    </xdr:from>
    <xdr:to>
      <xdr:col>5</xdr:col>
      <xdr:colOff>1781175</xdr:colOff>
      <xdr:row>39</xdr:row>
      <xdr:rowOff>171450</xdr:rowOff>
    </xdr:to>
    <xdr:sp macro="" textlink="">
      <xdr:nvSpPr>
        <xdr:cNvPr id="2" name="TextBox 1"/>
        <xdr:cNvSpPr txBox="1"/>
      </xdr:nvSpPr>
      <xdr:spPr>
        <a:xfrm>
          <a:off x="76200" y="6095999"/>
          <a:ext cx="9496425" cy="1666876"/>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latin typeface="+mn-lt"/>
            </a:rPr>
            <a:t>Key Definitions </a:t>
          </a:r>
          <a:r>
            <a:rPr lang="en-US" sz="1100" b="1" baseline="0">
              <a:latin typeface="+mn-lt"/>
            </a:rPr>
            <a:t>and Examples</a:t>
          </a:r>
        </a:p>
        <a:p>
          <a:endParaRPr lang="en-US" sz="1100" baseline="0">
            <a:latin typeface="+mn-lt"/>
          </a:endParaRPr>
        </a:p>
        <a:p>
          <a:r>
            <a:rPr lang="en-US" sz="1100" b="1" baseline="0">
              <a:solidFill>
                <a:schemeClr val="dk1"/>
              </a:solidFill>
              <a:latin typeface="+mn-lt"/>
              <a:ea typeface="+mn-ea"/>
              <a:cs typeface="+mn-cs"/>
            </a:rPr>
            <a:t>Real property use:  </a:t>
          </a:r>
          <a:r>
            <a:rPr lang="en-US" sz="1100" baseline="0">
              <a:solidFill>
                <a:schemeClr val="dk1"/>
              </a:solidFill>
              <a:latin typeface="+mn-lt"/>
              <a:ea typeface="+mn-ea"/>
              <a:cs typeface="+mn-cs"/>
            </a:rPr>
            <a:t>Indicates the asset’s predominant use.</a:t>
          </a:r>
        </a:p>
        <a:p>
          <a:endParaRPr lang="en-US" sz="1100" baseline="0">
            <a:solidFill>
              <a:schemeClr val="dk1"/>
            </a:solidFill>
            <a:latin typeface="+mn-lt"/>
            <a:ea typeface="+mn-ea"/>
            <a:cs typeface="+mn-cs"/>
          </a:endParaRPr>
        </a:p>
        <a:p>
          <a:pPr lvl="1"/>
          <a:r>
            <a:rPr lang="en-US" sz="1100" b="1">
              <a:solidFill>
                <a:schemeClr val="dk1"/>
              </a:solidFill>
              <a:latin typeface="+mn-lt"/>
              <a:ea typeface="+mn-ea"/>
              <a:cs typeface="+mn-cs"/>
            </a:rPr>
            <a:t>Predominant use</a:t>
          </a:r>
          <a:r>
            <a:rPr lang="en-US" sz="1100">
              <a:solidFill>
                <a:schemeClr val="dk1"/>
              </a:solidFill>
              <a:latin typeface="+mn-lt"/>
              <a:ea typeface="+mn-ea"/>
              <a:cs typeface="+mn-cs"/>
            </a:rPr>
            <a:t> means the greatest use of the real property asset (land, building, or structure). For example, buildings used primarily for office purposes are classified as “office,” even though certain portions of them may be used for storage or research. </a:t>
          </a:r>
          <a:endParaRPr lang="en-US" sz="1100" baseline="0">
            <a:solidFill>
              <a:schemeClr val="dk1"/>
            </a:solidFill>
            <a:latin typeface="+mn-lt"/>
            <a:ea typeface="+mn-ea"/>
            <a:cs typeface="+mn-cs"/>
          </a:endParaRPr>
        </a:p>
        <a:p>
          <a:endParaRPr lang="en-US" sz="1100" baseline="0">
            <a:solidFill>
              <a:schemeClr val="dk1"/>
            </a:solidFill>
            <a:latin typeface="+mn-lt"/>
            <a:ea typeface="+mn-ea"/>
            <a:cs typeface="+mn-cs"/>
          </a:endParaRPr>
        </a:p>
        <a:p>
          <a:pPr lvl="0"/>
          <a:r>
            <a:rPr lang="en-US" sz="1100" b="1" baseline="0">
              <a:solidFill>
                <a:sysClr val="windowText" lastClr="000000"/>
              </a:solidFill>
              <a:latin typeface="+mn-lt"/>
              <a:ea typeface="+mn-ea"/>
              <a:cs typeface="+mn-cs"/>
            </a:rPr>
            <a:t>Square feet: </a:t>
          </a:r>
          <a:r>
            <a:rPr lang="en-US" sz="1100" baseline="0">
              <a:solidFill>
                <a:sysClr val="windowText" lastClr="000000"/>
              </a:solidFill>
              <a:latin typeface="+mn-lt"/>
              <a:ea typeface="+mn-ea"/>
              <a:cs typeface="+mn-cs"/>
            </a:rPr>
            <a:t>For buildings, the unit of measure is area in square feet (SF). </a:t>
          </a:r>
        </a:p>
        <a:p>
          <a:pPr lvl="0"/>
          <a:endParaRPr lang="en-US" sz="500" baseline="0">
            <a:solidFill>
              <a:schemeClr val="dk1"/>
            </a:solidFill>
            <a:latin typeface="+mn-lt"/>
            <a:ea typeface="+mn-ea"/>
            <a:cs typeface="+mn-cs"/>
          </a:endParaRPr>
        </a:p>
        <a:p>
          <a:pPr lvl="0"/>
          <a:endParaRPr lang="en-US" sz="1050" baseline="0">
            <a:solidFill>
              <a:schemeClr val="dk1"/>
            </a:solidFill>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85724</xdr:colOff>
      <xdr:row>29</xdr:row>
      <xdr:rowOff>123825</xdr:rowOff>
    </xdr:from>
    <xdr:to>
      <xdr:col>8</xdr:col>
      <xdr:colOff>1181100</xdr:colOff>
      <xdr:row>50</xdr:row>
      <xdr:rowOff>38099</xdr:rowOff>
    </xdr:to>
    <xdr:sp macro="" textlink="">
      <xdr:nvSpPr>
        <xdr:cNvPr id="2" name="TextBox 1"/>
        <xdr:cNvSpPr txBox="1"/>
      </xdr:nvSpPr>
      <xdr:spPr>
        <a:xfrm>
          <a:off x="85724" y="6838950"/>
          <a:ext cx="11687176" cy="3714749"/>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t>Key Definitions</a:t>
          </a:r>
          <a:r>
            <a:rPr lang="en-US" sz="1100" b="1" baseline="0"/>
            <a:t> and Examples</a:t>
          </a:r>
        </a:p>
        <a:p>
          <a:endParaRPr lang="en-US" sz="600" baseline="0"/>
        </a:p>
        <a:p>
          <a:r>
            <a:rPr lang="en-US" sz="1100" b="1" baseline="0">
              <a:solidFill>
                <a:schemeClr val="dk1"/>
              </a:solidFill>
              <a:latin typeface="+mn-lt"/>
              <a:ea typeface="+mn-ea"/>
              <a:cs typeface="+mn-cs"/>
            </a:rPr>
            <a:t>Buildings (examples): </a:t>
          </a:r>
          <a:r>
            <a:rPr lang="en-US" sz="1100" b="0" baseline="0">
              <a:solidFill>
                <a:schemeClr val="dk1"/>
              </a:solidFill>
              <a:latin typeface="+mn-lt"/>
              <a:ea typeface="+mn-ea"/>
              <a:cs typeface="+mn-cs"/>
            </a:rPr>
            <a:t>o</a:t>
          </a:r>
          <a:r>
            <a:rPr lang="en-US" sz="1100" baseline="0">
              <a:solidFill>
                <a:schemeClr val="dk1"/>
              </a:solidFill>
              <a:latin typeface="+mn-lt"/>
              <a:ea typeface="+mn-ea"/>
              <a:cs typeface="+mn-cs"/>
            </a:rPr>
            <a:t>ffice, laboratories, hospital, school, museum, data center, warehouse</a:t>
          </a:r>
        </a:p>
        <a:p>
          <a:endParaRPr lang="en-US" sz="1100" baseline="0">
            <a:solidFill>
              <a:schemeClr val="dk1"/>
            </a:solidFill>
            <a:latin typeface="+mn-lt"/>
            <a:ea typeface="+mn-ea"/>
            <a:cs typeface="+mn-cs"/>
          </a:endParaRPr>
        </a:p>
        <a:p>
          <a:pPr lvl="0"/>
          <a:r>
            <a:rPr lang="en-US" sz="1100" b="1" baseline="0">
              <a:solidFill>
                <a:schemeClr val="dk1"/>
              </a:solidFill>
              <a:latin typeface="+mn-lt"/>
              <a:ea typeface="+mn-ea"/>
              <a:cs typeface="+mn-cs"/>
            </a:rPr>
            <a:t>Square feet: </a:t>
          </a:r>
          <a:r>
            <a:rPr lang="en-US" sz="1100" baseline="0">
              <a:solidFill>
                <a:schemeClr val="dk1"/>
              </a:solidFill>
              <a:latin typeface="+mn-lt"/>
              <a:ea typeface="+mn-ea"/>
              <a:cs typeface="+mn-cs"/>
            </a:rPr>
            <a:t>For buildings, the unit of measure is area in square feet (SF). </a:t>
          </a:r>
        </a:p>
        <a:p>
          <a:pPr lvl="0"/>
          <a:endParaRPr lang="en-US" sz="1100" baseline="0">
            <a:solidFill>
              <a:schemeClr val="dk1"/>
            </a:solidFill>
            <a:latin typeface="+mn-lt"/>
            <a:ea typeface="+mn-ea"/>
            <a:cs typeface="+mn-cs"/>
          </a:endParaRPr>
        </a:p>
        <a:p>
          <a:r>
            <a:rPr lang="en-US" sz="1100" b="1">
              <a:solidFill>
                <a:schemeClr val="dk1"/>
              </a:solidFill>
              <a:effectLst/>
              <a:latin typeface="+mn-lt"/>
              <a:ea typeface="+mn-ea"/>
              <a:cs typeface="+mn-cs"/>
            </a:rPr>
            <a:t>Owned and otherwise managed annual operating and maintenance costs</a:t>
          </a:r>
          <a:r>
            <a:rPr lang="en-US" sz="1100" b="1" i="1">
              <a:solidFill>
                <a:schemeClr val="dk1"/>
              </a:solidFill>
              <a:effectLst/>
              <a:latin typeface="+mn-lt"/>
              <a:ea typeface="+mn-ea"/>
              <a:cs typeface="+mn-cs"/>
            </a:rPr>
            <a:t> </a:t>
          </a:r>
          <a:r>
            <a:rPr lang="en-US" sz="1100">
              <a:solidFill>
                <a:schemeClr val="dk1"/>
              </a:solidFill>
              <a:effectLst/>
              <a:latin typeface="+mn-lt"/>
              <a:ea typeface="+mn-ea"/>
              <a:cs typeface="+mn-cs"/>
            </a:rPr>
            <a:t>consist of the following:</a:t>
          </a:r>
          <a:endParaRPr lang="en-US" sz="1100">
            <a:effectLst/>
          </a:endParaRPr>
        </a:p>
        <a:p>
          <a:r>
            <a:rPr lang="en-US" sz="1100">
              <a:solidFill>
                <a:schemeClr val="dk1"/>
              </a:solidFill>
              <a:effectLst/>
              <a:latin typeface="+mn-lt"/>
              <a:ea typeface="+mn-ea"/>
              <a:cs typeface="+mn-cs"/>
            </a:rPr>
            <a:t>- recurring maintenance and repair costs;</a:t>
          </a:r>
          <a:endParaRPr lang="en-US" sz="1100">
            <a:effectLst/>
          </a:endParaRPr>
        </a:p>
        <a:p>
          <a:r>
            <a:rPr lang="en-US" sz="1100">
              <a:solidFill>
                <a:schemeClr val="dk1"/>
              </a:solidFill>
              <a:effectLst/>
              <a:latin typeface="+mn-lt"/>
              <a:ea typeface="+mn-ea"/>
              <a:cs typeface="+mn-cs"/>
            </a:rPr>
            <a:t>- utilities (includes plant operation and purchase of energy);</a:t>
          </a:r>
          <a:endParaRPr lang="en-US" sz="1100">
            <a:effectLst/>
          </a:endParaRPr>
        </a:p>
        <a:p>
          <a:r>
            <a:rPr lang="en-US" sz="1100">
              <a:solidFill>
                <a:schemeClr val="dk1"/>
              </a:solidFill>
              <a:effectLst/>
              <a:latin typeface="+mn-lt"/>
              <a:ea typeface="+mn-ea"/>
              <a:cs typeface="+mn-cs"/>
            </a:rPr>
            <a:t>-</a:t>
          </a:r>
          <a:r>
            <a:rPr lang="en-US" sz="1100" baseline="0">
              <a:solidFill>
                <a:schemeClr val="dk1"/>
              </a:solidFill>
              <a:effectLst/>
              <a:latin typeface="+mn-lt"/>
              <a:ea typeface="+mn-ea"/>
              <a:cs typeface="+mn-cs"/>
            </a:rPr>
            <a:t> c</a:t>
          </a:r>
          <a:r>
            <a:rPr lang="en-US" sz="1100">
              <a:solidFill>
                <a:schemeClr val="dk1"/>
              </a:solidFill>
              <a:effectLst/>
              <a:latin typeface="+mn-lt"/>
              <a:ea typeface="+mn-ea"/>
              <a:cs typeface="+mn-cs"/>
            </a:rPr>
            <a:t>leaning and/or janitorial costs (includes pest control, refuse collection, and disposal including</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recycling operations); and</a:t>
          </a:r>
          <a:endParaRPr lang="en-US" sz="1100">
            <a:effectLst/>
          </a:endParaRPr>
        </a:p>
        <a:p>
          <a:r>
            <a:rPr lang="en-US" sz="1100">
              <a:solidFill>
                <a:schemeClr val="dk1"/>
              </a:solidFill>
              <a:effectLst/>
              <a:latin typeface="+mn-lt"/>
              <a:ea typeface="+mn-ea"/>
              <a:cs typeface="+mn-cs"/>
            </a:rPr>
            <a:t>-</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roads/grounds expenses (includes grounds maintenance, landscaping, and snow and ice removal from roads, piers, and airfields).</a:t>
          </a:r>
          <a:endParaRPr lang="en-US" sz="1100">
            <a:effectLst/>
          </a:endParaRP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Lease costs </a:t>
          </a:r>
          <a:r>
            <a:rPr lang="en-US" sz="1100">
              <a:solidFill>
                <a:schemeClr val="dk1"/>
              </a:solidFill>
              <a:effectLst/>
              <a:latin typeface="+mn-lt"/>
              <a:ea typeface="+mn-ea"/>
              <a:cs typeface="+mn-cs"/>
            </a:rPr>
            <a:t>for leased assets</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are comprised of two sub elements: lease annual rent to lessor and lease annual operating and maintenance costs.  Agencies provide full year costs.</a:t>
          </a:r>
        </a:p>
        <a:p>
          <a:endParaRPr lang="en-US" sz="1100">
            <a:effectLst/>
          </a:endParaRPr>
        </a:p>
        <a:p>
          <a:r>
            <a:rPr lang="en-US" sz="1100" b="1">
              <a:solidFill>
                <a:schemeClr val="dk1"/>
              </a:solidFill>
              <a:effectLst/>
              <a:latin typeface="+mn-lt"/>
              <a:ea typeface="+mn-ea"/>
              <a:cs typeface="+mn-cs"/>
            </a:rPr>
            <a:t>Lease annual rent to lessor</a:t>
          </a:r>
          <a:r>
            <a:rPr lang="en-US" sz="1100">
              <a:solidFill>
                <a:schemeClr val="dk1"/>
              </a:solidFill>
              <a:effectLst/>
              <a:latin typeface="+mn-lt"/>
              <a:ea typeface="+mn-ea"/>
              <a:cs typeface="+mn-cs"/>
            </a:rPr>
            <a:t> – The net rent to the lessor.  This is the fully serviced rental to the lessor minus the annual operating and maintenance costs.</a:t>
          </a:r>
        </a:p>
        <a:p>
          <a:endParaRPr lang="en-US" sz="1100">
            <a:effectLst/>
          </a:endParaRPr>
        </a:p>
        <a:p>
          <a:r>
            <a:rPr lang="en-US" sz="1100" b="1">
              <a:solidFill>
                <a:schemeClr val="dk1"/>
              </a:solidFill>
              <a:effectLst/>
              <a:latin typeface="+mn-lt"/>
              <a:ea typeface="+mn-ea"/>
              <a:cs typeface="+mn-cs"/>
            </a:rPr>
            <a:t>Lease annual operating and maintenance costs</a:t>
          </a:r>
          <a:r>
            <a:rPr lang="en-US" sz="1100">
              <a:solidFill>
                <a:schemeClr val="dk1"/>
              </a:solidFill>
              <a:effectLst/>
              <a:latin typeface="+mn-lt"/>
              <a:ea typeface="+mn-ea"/>
              <a:cs typeface="+mn-cs"/>
            </a:rPr>
            <a:t> – The reoccurring maintenance and repair costs including: utilities (includes plant operation and purchase of energy);  cleaning and/or janitorial costs (includes pest control, refuse collection, and disposal</a:t>
          </a:r>
          <a:r>
            <a:rPr lang="en-US" sz="1100" baseline="0">
              <a:solidFill>
                <a:schemeClr val="dk1"/>
              </a:solidFill>
              <a:effectLst/>
              <a:latin typeface="+mn-lt"/>
              <a:ea typeface="+mn-ea"/>
              <a:cs typeface="+mn-cs"/>
            </a:rPr>
            <a:t>, including </a:t>
          </a:r>
          <a:r>
            <a:rPr lang="en-US" sz="1100">
              <a:solidFill>
                <a:schemeClr val="dk1"/>
              </a:solidFill>
              <a:effectLst/>
              <a:latin typeface="+mn-lt"/>
              <a:ea typeface="+mn-ea"/>
              <a:cs typeface="+mn-cs"/>
            </a:rPr>
            <a:t>recycling operations); roads/grounds expenses (includes grounds maintenance, landscaping, and snow and ice removal from roads, piers, and airfields).</a:t>
          </a:r>
          <a:endParaRPr lang="en-US" sz="1100">
            <a:effectLst/>
          </a:endParaRPr>
        </a:p>
        <a:p>
          <a:pPr lvl="0"/>
          <a:endParaRPr lang="en-US" sz="500" baseline="0">
            <a:solidFill>
              <a:schemeClr val="dk1"/>
            </a:solidFill>
            <a:latin typeface="+mn-lt"/>
            <a:ea typeface="+mn-ea"/>
            <a:cs typeface="+mn-cs"/>
          </a:endParaRPr>
        </a:p>
      </xdr:txBody>
    </xdr:sp>
    <xdr:clientData/>
  </xdr:twoCellAnchor>
</xdr:wsDr>
</file>

<file path=xl/tables/table1.xml><?xml version="1.0" encoding="utf-8"?>
<table xmlns="http://schemas.openxmlformats.org/spreadsheetml/2006/main" id="22" name="Table22" displayName="Table22" ref="A3:J6" totalsRowShown="0" headerRowDxfId="222" dataDxfId="220" headerRowBorderDxfId="221" tableBorderDxfId="219">
  <tableColumns count="10">
    <tableColumn id="1" name="Fiscal Year" dataDxfId="218" totalsRowDxfId="217"/>
    <tableColumn id="2" name="Owned Annual O&amp;M Costs" dataDxfId="216" totalsRowDxfId="215" dataCellStyle="Currency"/>
    <tableColumn id="3" name="Owned Square Feet" dataDxfId="214" totalsRowDxfId="213" dataCellStyle="Comma"/>
    <tableColumn id="4" name="Owned Annual O&amp;M Costs/ Square Feet" dataDxfId="212" totalsRowDxfId="211" dataCellStyle="Currency"/>
    <tableColumn id="5" name="Leased Annual Costs" dataDxfId="210" totalsRowDxfId="209" dataCellStyle="Currency"/>
    <tableColumn id="6" name="Leased Square Feet" dataDxfId="208" totalsRowDxfId="207" dataCellStyle="Comma"/>
    <tableColumn id="7" name="Leased Annual Costs/ Square Feet*" dataDxfId="206" totalsRowDxfId="205" dataCellStyle="Currency"/>
    <tableColumn id="8" name="Otherwise Managed Annual Costs**" dataDxfId="204"/>
    <tableColumn id="9" name="Otherwise Managed Square Feet**" dataDxfId="203"/>
    <tableColumn id="10" name="Otherwise Managed Annual Costs/ Square Feet**" dataDxfId="202"/>
  </tableColumns>
  <tableStyleInfo name="TableStyleLight16" showFirstColumn="0" showLastColumn="0" showRowStripes="1" showColumnStripes="0"/>
</table>
</file>

<file path=xl/tables/table10.xml><?xml version="1.0" encoding="utf-8"?>
<table xmlns="http://schemas.openxmlformats.org/spreadsheetml/2006/main" id="3" name="Table3" displayName="Table3" ref="A3:G26" totalsRowShown="0" headerRowDxfId="115" dataDxfId="113" headerRowBorderDxfId="114" tableBorderDxfId="112">
  <tableColumns count="7">
    <tableColumn id="1" name="Real Property Use" dataDxfId="111"/>
    <tableColumn id="2" name="Number of Owned Structures" dataDxfId="110"/>
    <tableColumn id="3" name="Owned Annual O&amp;M Costs" dataDxfId="109"/>
    <tableColumn id="4" name="Number of Leased Structures" dataDxfId="108"/>
    <tableColumn id="5" name="Lease Annual Costs**" dataDxfId="107" dataCellStyle="Comma"/>
    <tableColumn id="6" name="Number of Otherwise Managed Structures***" dataDxfId="106"/>
    <tableColumn id="7" name="Otherwise Managed Annual O&amp;M Costs***" dataDxfId="105"/>
  </tableColumns>
  <tableStyleInfo name="TableStyleLight16" showFirstColumn="0" showLastColumn="0" showRowStripes="1" showColumnStripes="0"/>
</table>
</file>

<file path=xl/tables/table11.xml><?xml version="1.0" encoding="utf-8"?>
<table xmlns="http://schemas.openxmlformats.org/spreadsheetml/2006/main" id="4" name="Table4" displayName="Table4" ref="A3:G19" totalsRowShown="0" headerRowDxfId="104" dataDxfId="102" headerRowBorderDxfId="103" tableBorderDxfId="101">
  <sortState ref="A4:E26">
    <sortCondition ref="A4:A26"/>
  </sortState>
  <tableColumns count="7">
    <tableColumn id="1" name="Department or Agency*" dataDxfId="100"/>
    <tableColumn id="2" name="Owned Acres" dataDxfId="99"/>
    <tableColumn id="3" name="Owned Annual O&amp;M Costs" dataDxfId="98"/>
    <tableColumn id="4" name="Leased Acres" dataDxfId="97"/>
    <tableColumn id="5" name="Lease Annual Operating Costs**" dataDxfId="96"/>
    <tableColumn id="6" name="Number of Otherwise Managed Acres***" dataDxfId="95"/>
    <tableColumn id="7" name="Otherwise Managed Annual O&amp;M Costs***" dataDxfId="94"/>
  </tableColumns>
  <tableStyleInfo name="TableStyleLight16" showFirstColumn="0" showLastColumn="0" showRowStripes="1" showColumnStripes="0"/>
</table>
</file>

<file path=xl/tables/table12.xml><?xml version="1.0" encoding="utf-8"?>
<table xmlns="http://schemas.openxmlformats.org/spreadsheetml/2006/main" id="5" name="Table5" displayName="Table5" ref="A3:E56" totalsRowShown="0" headerRowDxfId="93" dataDxfId="91" headerRowBorderDxfId="92" tableBorderDxfId="90">
  <tableColumns count="5">
    <tableColumn id="1" name="State Name" dataDxfId="89"/>
    <tableColumn id="2" name="Owned Acres" dataDxfId="88" dataCellStyle="Comma"/>
    <tableColumn id="3" name="Leased Acres" dataDxfId="87" dataCellStyle="Comma"/>
    <tableColumn id="4" name="Otherwise Managed Acres**" dataDxfId="86" dataCellStyle="Comma"/>
    <tableColumn id="5" name="Total Acres" dataDxfId="85"/>
  </tableColumns>
  <tableStyleInfo name="TableStyleLight16" showFirstColumn="0" showLastColumn="0" showRowStripes="1" showColumnStripes="0"/>
</table>
</file>

<file path=xl/tables/table13.xml><?xml version="1.0" encoding="utf-8"?>
<table xmlns="http://schemas.openxmlformats.org/spreadsheetml/2006/main" id="11" name="Table11" displayName="Table11" ref="B4:F12" headerRowCount="0" totalsRowShown="0" headerRowDxfId="84" dataDxfId="83" tableBorderDxfId="82">
  <tableColumns count="5">
    <tableColumn id="1" name="Column1" dataDxfId="81"/>
    <tableColumn id="2" name="Column2" dataDxfId="80"/>
    <tableColumn id="3" name="Column3" dataDxfId="79"/>
    <tableColumn id="4" name="Column4" dataDxfId="78"/>
    <tableColumn id="5" name="Column5" dataDxfId="77"/>
  </tableColumns>
  <tableStyleInfo name="TableStyleLight16" showFirstColumn="0" showLastColumn="0" showRowStripes="1" showColumnStripes="0"/>
</table>
</file>

<file path=xl/tables/table14.xml><?xml version="1.0" encoding="utf-8"?>
<table xmlns="http://schemas.openxmlformats.org/spreadsheetml/2006/main" id="8" name="Table18" displayName="Table18" ref="A4:E10" totalsRowShown="0" headerRowDxfId="76" dataDxfId="74" headerRowBorderDxfId="75">
  <tableColumns count="5">
    <tableColumn id="1" name="Historical Status**" dataDxfId="73"/>
    <tableColumn id="2" name="Building" dataDxfId="72"/>
    <tableColumn id="3" name="Land" dataDxfId="71"/>
    <tableColumn id="4" name="Structure" dataDxfId="70"/>
    <tableColumn id="5" name="Total" dataDxfId="69"/>
  </tableColumns>
  <tableStyleInfo name="TableStyleLight16" showFirstColumn="0" showLastColumn="0" showRowStripes="1" showColumnStripes="0"/>
</table>
</file>

<file path=xl/tables/table15.xml><?xml version="1.0" encoding="utf-8"?>
<table xmlns="http://schemas.openxmlformats.org/spreadsheetml/2006/main" id="14" name="Table19" displayName="Table19" ref="A4:D57" totalsRowShown="0" headerRowDxfId="68" dataDxfId="66" headerRowBorderDxfId="67">
  <tableColumns count="4">
    <tableColumn id="1" name="State" dataDxfId="65"/>
    <tableColumn id="2" name="National Historic Landmark (NHL)" dataDxfId="64"/>
    <tableColumn id="3" name="National Register Listed (NRL)" dataDxfId="63"/>
    <tableColumn id="4" name="Total NHL and NRL Assets" dataDxfId="62" dataCellStyle="Comma"/>
  </tableColumns>
  <tableStyleInfo name="TableStyleLight16" showFirstColumn="0" showLastColumn="0" showRowStripes="1" showColumnStripes="0"/>
</table>
</file>

<file path=xl/tables/table16.xml><?xml version="1.0" encoding="utf-8"?>
<table xmlns="http://schemas.openxmlformats.org/spreadsheetml/2006/main" id="16" name="Table20" displayName="Table20" ref="A4:G20" totalsRowShown="0" headerRowDxfId="61" dataDxfId="59" headerRowBorderDxfId="60" tableBorderDxfId="58">
  <sortState ref="A4:G27">
    <sortCondition ref="A4:A27"/>
  </sortState>
  <tableColumns count="7">
    <tableColumn id="1" name="Department or Agency" dataDxfId="57"/>
    <tableColumn id="2" name="Evaluated, Not Historic" dataDxfId="56"/>
    <tableColumn id="3" name="National Historic Landmark (NHL)" dataDxfId="55"/>
    <tableColumn id="4" name="National Register Eligible (NRE)" dataDxfId="54"/>
    <tableColumn id="5" name="National Register Listed (NRL)" dataDxfId="53"/>
    <tableColumn id="6" name="Non-contributing element of NHL/NRL dist" dataDxfId="52"/>
    <tableColumn id="7" name="Not Evaluated" dataDxfId="51"/>
  </tableColumns>
  <tableStyleInfo name="TableStyleLight16" showFirstColumn="0" showLastColumn="0" showRowStripes="1" showColumnStripes="0"/>
</table>
</file>

<file path=xl/tables/table17.xml><?xml version="1.0" encoding="utf-8"?>
<table xmlns="http://schemas.openxmlformats.org/spreadsheetml/2006/main" id="20" name="Table2121" displayName="Table2121" ref="A4:D24" totalsRowShown="0" headerRowDxfId="50" dataDxfId="48" headerRowBorderDxfId="49" tableBorderDxfId="47">
  <sortState ref="A5:E28">
    <sortCondition ref="A4:A27"/>
  </sortState>
  <tableColumns count="4">
    <tableColumn id="1" name="Department or Agency" dataDxfId="46"/>
    <tableColumn id="6" name="FY 2016" dataDxfId="45"/>
    <tableColumn id="4" name="FY2017" dataDxfId="44"/>
    <tableColumn id="2" name="FY2018" dataDxfId="43"/>
  </tableColumns>
  <tableStyleInfo name="TableStyleLight16" showFirstColumn="0" showLastColumn="0" showRowStripes="1" showColumnStripes="0"/>
</table>
</file>

<file path=xl/tables/table18.xml><?xml version="1.0" encoding="utf-8"?>
<table xmlns="http://schemas.openxmlformats.org/spreadsheetml/2006/main" id="18" name="Table8" displayName="Table8" ref="A4:D11" totalsRowShown="0" headerRowDxfId="42" dataDxfId="40" headerRowBorderDxfId="41" tableBorderDxfId="39">
  <tableColumns count="4">
    <tableColumn id="1" name="Status" dataDxfId="38"/>
    <tableColumn id="3" name="FY 2016" dataDxfId="37"/>
    <tableColumn id="4" name="FY 2017*" dataDxfId="36" dataCellStyle="Comma"/>
    <tableColumn id="2" name="FY 2018*" dataDxfId="35" dataCellStyle="Comma"/>
  </tableColumns>
  <tableStyleInfo name="TableStyleLight16" showFirstColumn="0" showLastColumn="0" showRowStripes="1" showColumnStripes="0"/>
</table>
</file>

<file path=xl/tables/table19.xml><?xml version="1.0" encoding="utf-8"?>
<table xmlns="http://schemas.openxmlformats.org/spreadsheetml/2006/main" id="6" name="Table227" displayName="Table227" ref="A3:J4" totalsRowShown="0" headerRowDxfId="34" dataDxfId="32" headerRowBorderDxfId="33" tableBorderDxfId="31">
  <tableColumns count="10">
    <tableColumn id="1" name="Fiscal Year" dataDxfId="30" totalsRowDxfId="29"/>
    <tableColumn id="2" name="Owned Annual O&amp;M Costs" dataDxfId="28" totalsRowDxfId="27" dataCellStyle="Currency"/>
    <tableColumn id="3" name="Owned Square Feet" dataDxfId="26" totalsRowDxfId="25" dataCellStyle="Comma"/>
    <tableColumn id="4" name="Owned Annual O&amp;M Costs/ Square Feet" dataDxfId="24" totalsRowDxfId="23" dataCellStyle="Currency"/>
    <tableColumn id="5" name="Leased Annual Costs" dataDxfId="22" totalsRowDxfId="21" dataCellStyle="Currency"/>
    <tableColumn id="6" name="Leased Square Feet" dataDxfId="20" totalsRowDxfId="19" dataCellStyle="Comma"/>
    <tableColumn id="7" name="Leased Annual Costs/ Square Feet*" dataDxfId="18" totalsRowDxfId="17" dataCellStyle="Currency"/>
    <tableColumn id="8" name="Otherwise Managed Annual O&amp;M Costs**" dataDxfId="16"/>
    <tableColumn id="9" name="Otherwise Managed Square Feet**" dataDxfId="15"/>
    <tableColumn id="10" name="Otherwise Managed Annual O&amp;M Costs/ Square Feet**" dataDxfId="14"/>
  </tableColumns>
  <tableStyleInfo name="TableStyleLight16" showFirstColumn="0" showLastColumn="0" showRowStripes="1" showColumnStripes="0"/>
</table>
</file>

<file path=xl/tables/table2.xml><?xml version="1.0" encoding="utf-8"?>
<table xmlns="http://schemas.openxmlformats.org/spreadsheetml/2006/main" id="10" name="Table10" displayName="Table10" ref="A3:J29" totalsRowShown="0" headerRowDxfId="201" dataDxfId="199" headerRowBorderDxfId="200" tableBorderDxfId="198">
  <tableColumns count="10">
    <tableColumn id="1" name="Buildings Real Property Use**" dataDxfId="197"/>
    <tableColumn id="2" name="Owned Square Feet" dataDxfId="196"/>
    <tableColumn id="3" name="Owned Annual O&amp;M Costs" dataDxfId="195"/>
    <tableColumn id="4" name="Owned Annual O&amp;M Costs/ Square Feet" dataDxfId="194"/>
    <tableColumn id="5" name="Leased Square Feet" dataDxfId="193"/>
    <tableColumn id="6" name="Leased Annual Costs***" dataDxfId="192"/>
    <tableColumn id="7" name="Leased Annual Costs/ Square Feet***" dataDxfId="191"/>
    <tableColumn id="8" name="Otherwise Managed Square Feet****" dataDxfId="190"/>
    <tableColumn id="9" name="Otherwise Managed Annual O&amp;M Costs****" dataDxfId="189"/>
    <tableColumn id="10" name="Otherwise Managed Annual O&amp;M Costs/ Square Feet****" dataDxfId="188"/>
  </tableColumns>
  <tableStyleInfo name="TableStyleLight16" showFirstColumn="0" showLastColumn="0" showRowStripes="1" showColumnStripes="0"/>
</table>
</file>

<file path=xl/tables/table20.xml><?xml version="1.0" encoding="utf-8"?>
<table xmlns="http://schemas.openxmlformats.org/spreadsheetml/2006/main" id="9" name="Table1010" displayName="Table1010" ref="A3:J22" totalsRowShown="0" headerRowDxfId="13" dataDxfId="11" headerRowBorderDxfId="12" tableBorderDxfId="10">
  <tableColumns count="10">
    <tableColumn id="1" name="Buildings Real Property Use*" dataDxfId="9"/>
    <tableColumn id="2" name="Owned Square Feet" dataDxfId="8"/>
    <tableColumn id="3" name="Owned Annual O&amp;M Cost" dataDxfId="7"/>
    <tableColumn id="4" name="Owned Annual O&amp;M Costs/ Square Feet" dataDxfId="6"/>
    <tableColumn id="5" name="Leased Square Feet" dataDxfId="5"/>
    <tableColumn id="6" name="Leased Annual Costs**" dataDxfId="4"/>
    <tableColumn id="7" name="Leased Annual Costs/ Square Feet**" dataDxfId="3"/>
    <tableColumn id="8" name="Otherwise Managed Square Feet***" dataDxfId="2"/>
    <tableColumn id="9" name="Otherwise Managed Annual O&amp;M Costs***" dataDxfId="1"/>
    <tableColumn id="10" name="Otherwise Managed Annual O&amp;M Costs/ Square Feet***" dataDxfId="0"/>
  </tableColumns>
  <tableStyleInfo name="TableStyleLight16" showFirstColumn="0" showLastColumn="0" showRowStripes="1" showColumnStripes="0"/>
</table>
</file>

<file path=xl/tables/table3.xml><?xml version="1.0" encoding="utf-8"?>
<table xmlns="http://schemas.openxmlformats.org/spreadsheetml/2006/main" id="21" name="Table922" displayName="Table922" ref="A3:G28" totalsRowShown="0" headerRowBorderDxfId="187" tableBorderDxfId="186">
  <tableColumns count="7">
    <tableColumn id="1" name="Real_Property_Use" dataDxfId="185"/>
    <tableColumn id="2" name="FY 2016 SF" dataDxfId="184" dataCellStyle="Comma"/>
    <tableColumn id="3" name="FY 2016 AOC***" dataDxfId="183" dataCellStyle="Currency"/>
    <tableColumn id="4" name="FY 2017 SF****" dataDxfId="182" dataCellStyle="Comma"/>
    <tableColumn id="5" name="FY 2017 AOC***" dataDxfId="181" dataCellStyle="Currency"/>
    <tableColumn id="6" name="FY 2018 SF****" dataDxfId="180" dataCellStyle="Comma"/>
    <tableColumn id="7" name="FY 2018 AOC***" dataDxfId="179" dataCellStyle="Currency"/>
  </tableColumns>
  <tableStyleInfo name="TableStyleLight16" showFirstColumn="0" showLastColumn="0" showRowStripes="1" showColumnStripes="0"/>
</table>
</file>

<file path=xl/tables/table4.xml><?xml version="1.0" encoding="utf-8"?>
<table xmlns="http://schemas.openxmlformats.org/spreadsheetml/2006/main" id="12" name="Table1113" displayName="Table1113" ref="A4:E26" totalsRowShown="0" headerRowDxfId="178" dataDxfId="176" headerRowBorderDxfId="177" tableBorderDxfId="175">
  <sortState ref="A5:E28">
    <sortCondition ref="A5:A28"/>
  </sortState>
  <tableColumns count="5">
    <tableColumn id="1" name="Department or Agency" dataDxfId="174"/>
    <tableColumn id="2" name="FY 2016 SF" dataDxfId="173"/>
    <tableColumn id="3" name="FY 2017 SF" dataDxfId="172" dataCellStyle="Comma"/>
    <tableColumn id="4" name="FY 2018 SF" dataDxfId="171"/>
    <tableColumn id="5" name="% Change FY 2017 - FY 2018" dataDxfId="170">
      <calculatedColumnFormula>(Table1113[[#This Row],[FY 2018 SF]]-#REF!)/#REF!</calculatedColumnFormula>
    </tableColumn>
  </tableColumns>
  <tableStyleInfo name="TableStyleLight16" showFirstColumn="0" showLastColumn="0" showRowStripes="1" showColumnStripes="0"/>
</table>
</file>

<file path=xl/tables/table5.xml><?xml version="1.0" encoding="utf-8"?>
<table xmlns="http://schemas.openxmlformats.org/spreadsheetml/2006/main" id="7" name="Table128" displayName="Table128" ref="A4:E24" totalsRowShown="0" headerRowDxfId="169" dataDxfId="167" headerRowBorderDxfId="168" tableBorderDxfId="166">
  <sortState ref="A5:E28">
    <sortCondition ref="A5:A28"/>
  </sortState>
  <tableColumns count="5">
    <tableColumn id="1" name="Department or Agency" dataDxfId="165"/>
    <tableColumn id="2" name="FY 2016" dataDxfId="164"/>
    <tableColumn id="3" name="FY 2017" dataDxfId="163" dataCellStyle="Comma"/>
    <tableColumn id="4" name="FY 2018" dataDxfId="162"/>
    <tableColumn id="5" name="% Change FY 2017 - FY 2018" dataDxfId="161"/>
  </tableColumns>
  <tableStyleInfo name="TableStyleLight16" showFirstColumn="0" showLastColumn="0" showRowStripes="1" showColumnStripes="0"/>
</table>
</file>

<file path=xl/tables/table6.xml><?xml version="1.0" encoding="utf-8"?>
<table xmlns="http://schemas.openxmlformats.org/spreadsheetml/2006/main" id="13" name="Table13" displayName="Table13" ref="A3:M20" totalsRowShown="0" headerRowDxfId="160" dataDxfId="158" headerRowBorderDxfId="159" tableBorderDxfId="157">
  <sortState ref="A4:I27">
    <sortCondition ref="A4:A27"/>
  </sortState>
  <tableColumns count="13">
    <tableColumn id="1" name="Department or Agency*" dataDxfId="156"/>
    <tableColumn id="2" name="Number of Owned Buildings" dataDxfId="155"/>
    <tableColumn id="3" name="Owned Square Feet" dataDxfId="154"/>
    <tableColumn id="4" name="Owned Annual O&amp;M Costs" dataDxfId="153"/>
    <tableColumn id="5" name="Owned Annual O&amp;M Costs/ Square Feet" dataDxfId="152">
      <calculatedColumnFormula>D4/C4</calculatedColumnFormula>
    </tableColumn>
    <tableColumn id="6" name="Number of Leased Buildings" dataDxfId="151"/>
    <tableColumn id="7" name="Leased Square Feet" dataDxfId="150"/>
    <tableColumn id="8" name="Leased Annual Costs**" dataDxfId="149"/>
    <tableColumn id="9" name="Leased Annual Costs/ Square Feet**" dataDxfId="148" dataCellStyle="Currency"/>
    <tableColumn id="10" name="Number of Otherwise Managed Buildings" dataDxfId="147" dataCellStyle="Comma"/>
    <tableColumn id="11" name="Otherwise Managed Square Feet***" dataDxfId="146" dataCellStyle="Comma"/>
    <tableColumn id="12" name="Otherwise Managed Annual O&amp;M Costs***" dataDxfId="145"/>
    <tableColumn id="13" name="Otherwise Managed Annual O&amp;M Costs/ Square Feet***" dataDxfId="144"/>
  </tableColumns>
  <tableStyleInfo name="TableStyleLight16" showFirstColumn="0" showLastColumn="0" showRowStripes="1" showColumnStripes="0"/>
</table>
</file>

<file path=xl/tables/table7.xml><?xml version="1.0" encoding="utf-8"?>
<table xmlns="http://schemas.openxmlformats.org/spreadsheetml/2006/main" id="15" name="Table15" displayName="Table15" ref="A4:D11" totalsRowShown="0" headerRowDxfId="143" dataDxfId="141" headerRowBorderDxfId="142" tableBorderDxfId="140">
  <tableColumns count="4">
    <tableColumn id="1" name="Buildings Real Property Use" dataDxfId="139"/>
    <tableColumn id="2" name="Underutilized" dataDxfId="138" dataCellStyle="Comma"/>
    <tableColumn id="3" name="Unutilized" dataDxfId="137" dataCellStyle="Comma"/>
    <tableColumn id="4" name="Utilized" dataDxfId="136" dataCellStyle="Comma"/>
  </tableColumns>
  <tableStyleInfo name="TableStyleLight16" showFirstColumn="0" showLastColumn="0" showRowStripes="1" showColumnStripes="0"/>
</table>
</file>

<file path=xl/tables/table8.xml><?xml version="1.0" encoding="utf-8"?>
<table xmlns="http://schemas.openxmlformats.org/spreadsheetml/2006/main" id="1" name="Table1" displayName="Table1" ref="A3:E56" totalsRowShown="0" headerRowDxfId="135" dataDxfId="133" headerRowBorderDxfId="134" tableBorderDxfId="132">
  <tableColumns count="5">
    <tableColumn id="1" name="State Name" dataDxfId="131"/>
    <tableColumn id="2" name="Owned SF" dataDxfId="130"/>
    <tableColumn id="3" name="Leased SF" dataDxfId="129" dataCellStyle="Comma"/>
    <tableColumn id="4" name="Otherwise Managed SF**" dataDxfId="128"/>
    <tableColumn id="5" name="Total SF" dataDxfId="127" dataCellStyle="Comma"/>
  </tableColumns>
  <tableStyleInfo name="TableStyleLight16" showFirstColumn="0" showLastColumn="0" showRowStripes="1" showColumnStripes="0"/>
</table>
</file>

<file path=xl/tables/table9.xml><?xml version="1.0" encoding="utf-8"?>
<table xmlns="http://schemas.openxmlformats.org/spreadsheetml/2006/main" id="2" name="Table2" displayName="Table2" ref="A3:G18" totalsRowShown="0" headerRowDxfId="126" dataDxfId="124" headerRowBorderDxfId="125" tableBorderDxfId="123">
  <sortState ref="A5:E27">
    <sortCondition ref="A5:A27"/>
  </sortState>
  <tableColumns count="7">
    <tableColumn id="1" name="Department or Agency" dataDxfId="122"/>
    <tableColumn id="2" name="Number of Owned Structures" dataDxfId="121"/>
    <tableColumn id="3" name="Owned Annual O&amp;M Costs" dataDxfId="120"/>
    <tableColumn id="4" name="Number of Leased Structures" dataDxfId="119"/>
    <tableColumn id="5" name="Lease Annual Costs**" dataDxfId="118" dataCellStyle="Comma"/>
    <tableColumn id="6" name="Number of Otherwise Managed Structures***" dataDxfId="117"/>
    <tableColumn id="7" name="Otherwise Managed Annual O&amp;M Costs***" dataDxfId="116"/>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ogpdata@gsa.gov" TargetMode="Externa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tabSelected="1" workbookViewId="0">
      <selection sqref="A1:C1"/>
    </sheetView>
  </sheetViews>
  <sheetFormatPr defaultRowHeight="14.25" x14ac:dyDescent="0.2"/>
  <cols>
    <col min="3" max="3" width="93.625" customWidth="1"/>
  </cols>
  <sheetData>
    <row r="1" spans="1:3" s="61" customFormat="1" ht="14.25" customHeight="1" x14ac:dyDescent="0.45">
      <c r="A1" s="645"/>
      <c r="B1" s="646"/>
      <c r="C1" s="647"/>
    </row>
    <row r="2" spans="1:3" s="61" customFormat="1" ht="14.25" customHeight="1" x14ac:dyDescent="0.45">
      <c r="A2" s="648"/>
      <c r="B2" s="649"/>
      <c r="C2" s="650"/>
    </row>
    <row r="3" spans="1:3" s="61" customFormat="1" ht="14.25" customHeight="1" x14ac:dyDescent="0.45">
      <c r="A3" s="648"/>
      <c r="B3" s="649"/>
      <c r="C3" s="650"/>
    </row>
    <row r="4" spans="1:3" s="61" customFormat="1" ht="14.25" customHeight="1" x14ac:dyDescent="0.45">
      <c r="A4" s="648"/>
      <c r="B4" s="649"/>
      <c r="C4" s="650"/>
    </row>
    <row r="5" spans="1:3" s="61" customFormat="1" ht="14.25" customHeight="1" x14ac:dyDescent="0.45">
      <c r="A5" s="648"/>
      <c r="B5" s="649"/>
      <c r="C5" s="650"/>
    </row>
    <row r="6" spans="1:3" s="61" customFormat="1" ht="14.25" customHeight="1" x14ac:dyDescent="0.45">
      <c r="A6" s="648"/>
      <c r="B6" s="649"/>
      <c r="C6" s="650"/>
    </row>
    <row r="7" spans="1:3" s="61" customFormat="1" ht="14.25" customHeight="1" x14ac:dyDescent="0.45">
      <c r="A7" s="648"/>
      <c r="B7" s="649"/>
      <c r="C7" s="650"/>
    </row>
    <row r="8" spans="1:3" s="61" customFormat="1" ht="14.25" customHeight="1" x14ac:dyDescent="0.45">
      <c r="A8" s="648"/>
      <c r="B8" s="649"/>
      <c r="C8" s="650"/>
    </row>
    <row r="9" spans="1:3" s="61" customFormat="1" ht="14.25" customHeight="1" x14ac:dyDescent="0.45">
      <c r="A9" s="648"/>
      <c r="B9" s="649"/>
      <c r="C9" s="650"/>
    </row>
    <row r="10" spans="1:3" s="61" customFormat="1" ht="14.25" customHeight="1" x14ac:dyDescent="0.45">
      <c r="A10" s="648"/>
      <c r="B10" s="649"/>
      <c r="C10" s="650"/>
    </row>
    <row r="11" spans="1:3" s="61" customFormat="1" ht="14.25" customHeight="1" x14ac:dyDescent="0.45">
      <c r="A11" s="636"/>
      <c r="B11" s="637"/>
      <c r="C11" s="638"/>
    </row>
    <row r="12" spans="1:3" s="61" customFormat="1" ht="14.25" customHeight="1" x14ac:dyDescent="0.45">
      <c r="A12" s="636"/>
      <c r="B12" s="637"/>
      <c r="C12" s="638"/>
    </row>
    <row r="13" spans="1:3" s="61" customFormat="1" ht="14.25" customHeight="1" x14ac:dyDescent="0.45">
      <c r="A13" s="62"/>
      <c r="B13" s="63"/>
      <c r="C13" s="64"/>
    </row>
    <row r="14" spans="1:3" s="61" customFormat="1" ht="14.25" customHeight="1" x14ac:dyDescent="0.45">
      <c r="A14" s="62"/>
      <c r="B14" s="63"/>
      <c r="C14" s="64"/>
    </row>
    <row r="15" spans="1:3" s="65" customFormat="1" ht="40.5" customHeight="1" x14ac:dyDescent="0.5">
      <c r="A15" s="630" t="s">
        <v>399</v>
      </c>
      <c r="B15" s="631"/>
      <c r="C15" s="632"/>
    </row>
    <row r="16" spans="1:3" s="61" customFormat="1" ht="14.25" customHeight="1" x14ac:dyDescent="0.45">
      <c r="A16" s="66"/>
      <c r="B16" s="67"/>
      <c r="C16" s="68"/>
    </row>
    <row r="17" spans="1:3" s="69" customFormat="1" ht="42.75" customHeight="1" x14ac:dyDescent="0.35">
      <c r="A17" s="633"/>
      <c r="B17" s="634"/>
      <c r="C17" s="635"/>
    </row>
    <row r="18" spans="1:3" s="61" customFormat="1" ht="14.25" customHeight="1" x14ac:dyDescent="0.2">
      <c r="A18" s="636"/>
      <c r="B18" s="637"/>
      <c r="C18" s="638"/>
    </row>
    <row r="19" spans="1:3" s="61" customFormat="1" ht="14.25" customHeight="1" x14ac:dyDescent="0.2">
      <c r="A19" s="636"/>
      <c r="B19" s="637"/>
      <c r="C19" s="638"/>
    </row>
    <row r="20" spans="1:3" s="61" customFormat="1" ht="14.25" customHeight="1" x14ac:dyDescent="0.2">
      <c r="A20" s="636"/>
      <c r="B20" s="637"/>
      <c r="C20" s="638"/>
    </row>
    <row r="21" spans="1:3" s="61" customFormat="1" ht="30" customHeight="1" x14ac:dyDescent="0.5">
      <c r="A21" s="639"/>
      <c r="B21" s="640"/>
      <c r="C21" s="641"/>
    </row>
    <row r="22" spans="1:3" s="61" customFormat="1" ht="14.25" customHeight="1" x14ac:dyDescent="0.45">
      <c r="A22" s="70"/>
      <c r="B22" s="71"/>
      <c r="C22" s="72"/>
    </row>
    <row r="23" spans="1:3" s="61" customFormat="1" ht="14.25" customHeight="1" x14ac:dyDescent="0.45">
      <c r="A23" s="70"/>
      <c r="B23" s="71"/>
      <c r="C23" s="72"/>
    </row>
    <row r="24" spans="1:3" s="61" customFormat="1" ht="14.25" customHeight="1" x14ac:dyDescent="0.45">
      <c r="A24" s="70"/>
      <c r="B24" s="71"/>
      <c r="C24" s="72"/>
    </row>
    <row r="25" spans="1:3" s="61" customFormat="1" ht="23.25" customHeight="1" x14ac:dyDescent="0.5">
      <c r="A25" s="642"/>
      <c r="B25" s="643"/>
      <c r="C25" s="644"/>
    </row>
    <row r="26" spans="1:3" s="61" customFormat="1" ht="14.25" customHeight="1" x14ac:dyDescent="0.45">
      <c r="A26" s="70"/>
      <c r="B26" s="71"/>
      <c r="C26" s="72"/>
    </row>
    <row r="27" spans="1:3" s="61" customFormat="1" ht="14.25" customHeight="1" x14ac:dyDescent="0.45">
      <c r="A27" s="70"/>
      <c r="B27" s="71"/>
      <c r="C27" s="72"/>
    </row>
    <row r="28" spans="1:3" s="61" customFormat="1" ht="14.25" customHeight="1" x14ac:dyDescent="0.45">
      <c r="A28" s="70"/>
      <c r="B28" s="71"/>
      <c r="C28" s="72"/>
    </row>
    <row r="29" spans="1:3" s="61" customFormat="1" ht="32.25" customHeight="1" thickBot="1" x14ac:dyDescent="0.5">
      <c r="A29" s="73"/>
      <c r="B29" s="74"/>
      <c r="C29" s="75"/>
    </row>
  </sheetData>
  <mergeCells count="17">
    <mergeCell ref="A12:C12"/>
    <mergeCell ref="A1:C1"/>
    <mergeCell ref="A2:C2"/>
    <mergeCell ref="A3:C3"/>
    <mergeCell ref="A4:C4"/>
    <mergeCell ref="A5:C5"/>
    <mergeCell ref="A6:C6"/>
    <mergeCell ref="A7:C7"/>
    <mergeCell ref="A8:C8"/>
    <mergeCell ref="A9:C9"/>
    <mergeCell ref="A10:C10"/>
    <mergeCell ref="A11:C11"/>
    <mergeCell ref="A15:C15"/>
    <mergeCell ref="A17:C17"/>
    <mergeCell ref="A18:C20"/>
    <mergeCell ref="A21:C21"/>
    <mergeCell ref="A25:C25"/>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topLeftCell="C1" workbookViewId="0">
      <selection activeCell="J7" sqref="J7"/>
    </sheetView>
  </sheetViews>
  <sheetFormatPr defaultColWidth="9" defaultRowHeight="12.75" x14ac:dyDescent="0.2"/>
  <cols>
    <col min="1" max="1" width="41.375" style="5" customWidth="1"/>
    <col min="2" max="2" width="13.5" style="5" customWidth="1"/>
    <col min="3" max="3" width="13.375" style="5" bestFit="1" customWidth="1"/>
    <col min="4" max="4" width="15.625" style="5" customWidth="1"/>
    <col min="5" max="5" width="15.375" style="39" customWidth="1"/>
    <col min="6" max="6" width="12.75" style="8" customWidth="1"/>
    <col min="7" max="7" width="11.5" style="8" customWidth="1"/>
    <col min="8" max="8" width="14.875" style="29" customWidth="1"/>
    <col min="9" max="9" width="15.625" style="39" customWidth="1"/>
    <col min="10" max="12" width="13.25" style="5" customWidth="1"/>
    <col min="13" max="13" width="14.875" style="5" customWidth="1"/>
    <col min="14" max="16384" width="9" style="5"/>
  </cols>
  <sheetData>
    <row r="1" spans="1:13" s="81" customFormat="1" ht="18.75" x14ac:dyDescent="0.3">
      <c r="A1" s="151" t="s">
        <v>340</v>
      </c>
      <c r="E1" s="152"/>
      <c r="F1" s="153"/>
      <c r="G1" s="153"/>
      <c r="H1" s="96"/>
      <c r="I1" s="152"/>
    </row>
    <row r="2" spans="1:13" s="99" customFormat="1" ht="15" x14ac:dyDescent="0.25">
      <c r="A2" s="154"/>
      <c r="B2" s="155"/>
      <c r="C2" s="155"/>
      <c r="D2" s="156"/>
      <c r="E2" s="157"/>
      <c r="F2" s="158"/>
      <c r="G2" s="158"/>
      <c r="H2" s="159"/>
      <c r="I2" s="157"/>
    </row>
    <row r="3" spans="1:13" s="99" customFormat="1" ht="60.75" thickBot="1" x14ac:dyDescent="0.3">
      <c r="A3" s="347" t="s">
        <v>299</v>
      </c>
      <c r="B3" s="348" t="s">
        <v>237</v>
      </c>
      <c r="C3" s="160" t="s">
        <v>229</v>
      </c>
      <c r="D3" s="161" t="s">
        <v>304</v>
      </c>
      <c r="E3" s="349" t="s">
        <v>286</v>
      </c>
      <c r="F3" s="311" t="s">
        <v>151</v>
      </c>
      <c r="G3" s="162" t="s">
        <v>32</v>
      </c>
      <c r="H3" s="161" t="s">
        <v>216</v>
      </c>
      <c r="I3" s="349" t="s">
        <v>255</v>
      </c>
      <c r="J3" s="563" t="s">
        <v>268</v>
      </c>
      <c r="K3" s="564" t="s">
        <v>254</v>
      </c>
      <c r="L3" s="565" t="s">
        <v>282</v>
      </c>
      <c r="M3" s="564" t="s">
        <v>288</v>
      </c>
    </row>
    <row r="4" spans="1:13" s="115" customFormat="1" ht="15" x14ac:dyDescent="0.25">
      <c r="A4" s="150" t="s">
        <v>80</v>
      </c>
      <c r="B4" s="243">
        <v>20164</v>
      </c>
      <c r="C4" s="244">
        <v>40152028</v>
      </c>
      <c r="D4" s="304">
        <v>397854052.62</v>
      </c>
      <c r="E4" s="312">
        <v>9.9086913522773905</v>
      </c>
      <c r="F4" s="244">
        <v>3098</v>
      </c>
      <c r="G4" s="112">
        <v>14834104</v>
      </c>
      <c r="H4" s="314">
        <v>244914388.11000001</v>
      </c>
      <c r="I4" s="313">
        <v>16.510224554850101</v>
      </c>
      <c r="J4" s="418">
        <v>130</v>
      </c>
      <c r="K4" s="418">
        <v>467316</v>
      </c>
      <c r="L4" s="419">
        <v>792509.48</v>
      </c>
      <c r="M4" s="417">
        <v>1.69587491119499</v>
      </c>
    </row>
    <row r="5" spans="1:13" s="115" customFormat="1" ht="15" x14ac:dyDescent="0.25">
      <c r="A5" s="150" t="s">
        <v>83</v>
      </c>
      <c r="B5" s="245">
        <v>478</v>
      </c>
      <c r="C5" s="176">
        <v>7789979</v>
      </c>
      <c r="D5" s="305">
        <v>78086817</v>
      </c>
      <c r="E5" s="313">
        <v>10.0240086654919</v>
      </c>
      <c r="F5" s="176">
        <v>83</v>
      </c>
      <c r="G5" s="112">
        <v>1037841</v>
      </c>
      <c r="H5" s="314">
        <v>24616122</v>
      </c>
      <c r="I5" s="313">
        <v>23.718586951180399</v>
      </c>
      <c r="J5" s="418"/>
      <c r="K5" s="418"/>
      <c r="L5" s="419"/>
      <c r="M5" s="417"/>
    </row>
    <row r="6" spans="1:13" s="115" customFormat="1" ht="15" x14ac:dyDescent="0.25">
      <c r="A6" s="150" t="s">
        <v>84</v>
      </c>
      <c r="B6" s="245">
        <v>11345</v>
      </c>
      <c r="C6" s="176">
        <v>112699717</v>
      </c>
      <c r="D6" s="305">
        <v>1912554011</v>
      </c>
      <c r="E6" s="313">
        <v>16.970353270718501</v>
      </c>
      <c r="F6" s="176">
        <v>46</v>
      </c>
      <c r="G6" s="112">
        <v>581810</v>
      </c>
      <c r="H6" s="314">
        <v>11149977.75</v>
      </c>
      <c r="I6" s="313">
        <v>19.1642937556934</v>
      </c>
      <c r="J6" s="418"/>
      <c r="K6" s="418"/>
      <c r="L6" s="419"/>
      <c r="M6" s="417"/>
    </row>
    <row r="7" spans="1:13" s="115" customFormat="1" ht="15" x14ac:dyDescent="0.25">
      <c r="A7" s="150" t="s">
        <v>85</v>
      </c>
      <c r="B7" s="245">
        <v>2654</v>
      </c>
      <c r="C7" s="176">
        <v>31964346</v>
      </c>
      <c r="D7" s="305">
        <v>302264045.47000003</v>
      </c>
      <c r="E7" s="313">
        <v>9.4562874982644693</v>
      </c>
      <c r="F7" s="176">
        <v>71</v>
      </c>
      <c r="G7" s="112">
        <v>3068679.92</v>
      </c>
      <c r="H7" s="315">
        <v>87272223.340000004</v>
      </c>
      <c r="I7" s="313">
        <v>28.4396631825974</v>
      </c>
      <c r="J7" s="418"/>
      <c r="K7" s="418"/>
      <c r="L7" s="419"/>
      <c r="M7" s="417"/>
    </row>
    <row r="8" spans="1:13" s="115" customFormat="1" ht="15" x14ac:dyDescent="0.25">
      <c r="A8" s="150" t="s">
        <v>86</v>
      </c>
      <c r="B8" s="245">
        <v>8470</v>
      </c>
      <c r="C8" s="176">
        <v>44229348.25</v>
      </c>
      <c r="D8" s="305">
        <v>461843543.86000001</v>
      </c>
      <c r="E8" s="313">
        <v>10.442015587693</v>
      </c>
      <c r="F8" s="176">
        <v>1227</v>
      </c>
      <c r="G8" s="112">
        <v>11101466.42</v>
      </c>
      <c r="H8" s="314">
        <v>143882314.97999999</v>
      </c>
      <c r="I8" s="313">
        <v>12.9606584874938</v>
      </c>
      <c r="J8" s="418"/>
      <c r="K8" s="418"/>
      <c r="L8" s="419"/>
      <c r="M8" s="417"/>
    </row>
    <row r="9" spans="1:13" s="115" customFormat="1" ht="15" x14ac:dyDescent="0.25">
      <c r="A9" s="150" t="s">
        <v>88</v>
      </c>
      <c r="B9" s="245">
        <v>3769</v>
      </c>
      <c r="C9" s="176">
        <v>69623873</v>
      </c>
      <c r="D9" s="305">
        <v>500526881.36000001</v>
      </c>
      <c r="E9" s="313">
        <v>7.1890123285729901</v>
      </c>
      <c r="F9" s="176">
        <v>38</v>
      </c>
      <c r="G9" s="112">
        <v>1071528</v>
      </c>
      <c r="H9" s="314">
        <v>10525039.130000001</v>
      </c>
      <c r="I9" s="313">
        <v>9.8224583305335909</v>
      </c>
      <c r="J9" s="418">
        <v>4</v>
      </c>
      <c r="K9" s="418">
        <v>10370</v>
      </c>
      <c r="L9" s="419">
        <v>0</v>
      </c>
      <c r="M9" s="419">
        <v>0</v>
      </c>
    </row>
    <row r="10" spans="1:13" s="115" customFormat="1" ht="15" x14ac:dyDescent="0.25">
      <c r="A10" s="150" t="s">
        <v>89</v>
      </c>
      <c r="B10" s="245">
        <v>2116</v>
      </c>
      <c r="C10" s="176">
        <v>22411013</v>
      </c>
      <c r="D10" s="305">
        <v>105741828.55</v>
      </c>
      <c r="E10" s="313">
        <v>4.7182975865481804</v>
      </c>
      <c r="F10" s="176">
        <v>244</v>
      </c>
      <c r="G10" s="112">
        <v>2852614</v>
      </c>
      <c r="H10" s="314">
        <v>22341252.973000001</v>
      </c>
      <c r="I10" s="313">
        <v>7.8318528104398304</v>
      </c>
      <c r="J10" s="418"/>
      <c r="K10" s="418"/>
      <c r="L10" s="419"/>
      <c r="M10" s="417"/>
    </row>
    <row r="11" spans="1:13" s="115" customFormat="1" ht="15" x14ac:dyDescent="0.25">
      <c r="A11" s="150" t="s">
        <v>91</v>
      </c>
      <c r="B11" s="245">
        <v>144</v>
      </c>
      <c r="C11" s="176">
        <v>1800729.8759999999</v>
      </c>
      <c r="D11" s="305">
        <v>25386481.482999999</v>
      </c>
      <c r="E11" s="313">
        <v>14.097884319768999</v>
      </c>
      <c r="F11" s="176">
        <v>2</v>
      </c>
      <c r="G11" s="112">
        <v>116904.03200000001</v>
      </c>
      <c r="H11" s="314">
        <v>3319375.5</v>
      </c>
      <c r="I11" s="313">
        <v>28.394020661323299</v>
      </c>
      <c r="J11" s="418"/>
      <c r="K11" s="418"/>
      <c r="L11" s="419"/>
      <c r="M11" s="417"/>
    </row>
    <row r="12" spans="1:13" s="115" customFormat="1" ht="15" x14ac:dyDescent="0.25">
      <c r="A12" s="150" t="s">
        <v>87</v>
      </c>
      <c r="B12" s="245">
        <v>42062</v>
      </c>
      <c r="C12" s="176">
        <v>98316232.900000006</v>
      </c>
      <c r="D12" s="305">
        <v>401462542.90800101</v>
      </c>
      <c r="E12" s="313">
        <v>4.0833800387402803</v>
      </c>
      <c r="F12" s="176">
        <v>317</v>
      </c>
      <c r="G12" s="112">
        <v>2910431.3</v>
      </c>
      <c r="H12" s="314">
        <v>54398374.240000002</v>
      </c>
      <c r="I12" s="313">
        <v>18.6908291702333</v>
      </c>
      <c r="J12" s="418">
        <v>492</v>
      </c>
      <c r="K12" s="418">
        <v>1800660.17</v>
      </c>
      <c r="L12" s="419">
        <v>9906038.3509999998</v>
      </c>
      <c r="M12" s="417">
        <v>5.5013369629872999</v>
      </c>
    </row>
    <row r="13" spans="1:13" s="115" customFormat="1" ht="15" x14ac:dyDescent="0.25">
      <c r="A13" s="150" t="s">
        <v>93</v>
      </c>
      <c r="B13" s="245">
        <v>11</v>
      </c>
      <c r="C13" s="176">
        <v>4124080</v>
      </c>
      <c r="D13" s="305">
        <v>76348311.599999994</v>
      </c>
      <c r="E13" s="313">
        <v>18.512810517739702</v>
      </c>
      <c r="F13" s="176">
        <v>82</v>
      </c>
      <c r="G13" s="112">
        <v>2141576</v>
      </c>
      <c r="H13" s="314">
        <v>89427393.959999993</v>
      </c>
      <c r="I13" s="313">
        <v>41.757749414449897</v>
      </c>
      <c r="J13" s="418"/>
      <c r="K13" s="418"/>
      <c r="L13" s="419"/>
      <c r="M13" s="417"/>
    </row>
    <row r="14" spans="1:13" s="115" customFormat="1" ht="12.75" customHeight="1" x14ac:dyDescent="0.25">
      <c r="A14" s="150" t="s">
        <v>92</v>
      </c>
      <c r="B14" s="245">
        <v>9637</v>
      </c>
      <c r="C14" s="176">
        <v>19811294.329999998</v>
      </c>
      <c r="D14" s="305">
        <v>294076177.67000002</v>
      </c>
      <c r="E14" s="313">
        <v>14.843864957610799</v>
      </c>
      <c r="F14" s="176">
        <v>972</v>
      </c>
      <c r="G14" s="112">
        <v>5850673</v>
      </c>
      <c r="H14" s="314">
        <v>119096664.5</v>
      </c>
      <c r="I14" s="313">
        <v>20.356062370944301</v>
      </c>
      <c r="J14" s="418">
        <v>2</v>
      </c>
      <c r="K14" s="418">
        <v>92</v>
      </c>
      <c r="L14" s="419">
        <v>0</v>
      </c>
      <c r="M14" s="419">
        <v>0</v>
      </c>
    </row>
    <row r="15" spans="1:13" s="115" customFormat="1" ht="15" x14ac:dyDescent="0.25">
      <c r="A15" s="150" t="s">
        <v>94</v>
      </c>
      <c r="B15" s="245">
        <v>6276</v>
      </c>
      <c r="C15" s="176">
        <v>156209418</v>
      </c>
      <c r="D15" s="305">
        <v>1530253396</v>
      </c>
      <c r="E15" s="313">
        <v>9.7961660416659395</v>
      </c>
      <c r="F15" s="176">
        <v>1588</v>
      </c>
      <c r="G15" s="112">
        <v>19475073</v>
      </c>
      <c r="H15" s="314">
        <v>583105926.38999999</v>
      </c>
      <c r="I15" s="313">
        <v>29.9411420121506</v>
      </c>
      <c r="J15" s="418"/>
      <c r="K15" s="418"/>
      <c r="L15" s="419"/>
      <c r="M15" s="417"/>
    </row>
    <row r="16" spans="1:13" s="115" customFormat="1" ht="15" x14ac:dyDescent="0.25">
      <c r="A16" s="150" t="s">
        <v>35</v>
      </c>
      <c r="B16" s="245">
        <v>164</v>
      </c>
      <c r="C16" s="176">
        <v>3362358</v>
      </c>
      <c r="D16" s="305">
        <v>45492755.25</v>
      </c>
      <c r="E16" s="313">
        <v>13.5300153196061</v>
      </c>
      <c r="F16" s="176">
        <v>2</v>
      </c>
      <c r="G16" s="112">
        <v>163496</v>
      </c>
      <c r="H16" s="314">
        <v>6829166.9199999999</v>
      </c>
      <c r="I16" s="313">
        <v>41.769626902187198</v>
      </c>
      <c r="J16" s="418"/>
      <c r="K16" s="418"/>
      <c r="L16" s="419"/>
      <c r="M16" s="417"/>
    </row>
    <row r="17" spans="1:13" s="115" customFormat="1" ht="15" x14ac:dyDescent="0.25">
      <c r="A17" s="150" t="s">
        <v>36</v>
      </c>
      <c r="B17" s="245">
        <v>1575</v>
      </c>
      <c r="C17" s="176">
        <v>227516912.11000001</v>
      </c>
      <c r="D17" s="305">
        <v>1366975957.628</v>
      </c>
      <c r="E17" s="313">
        <v>6.0082388818950498</v>
      </c>
      <c r="F17" s="176">
        <v>6726</v>
      </c>
      <c r="G17" s="112">
        <v>188008131.13</v>
      </c>
      <c r="H17" s="314">
        <v>5768989056.4300003</v>
      </c>
      <c r="I17" s="313">
        <v>30.684784864123699</v>
      </c>
      <c r="J17" s="418"/>
      <c r="K17" s="418"/>
      <c r="L17" s="419"/>
      <c r="M17" s="417"/>
    </row>
    <row r="18" spans="1:13" s="115" customFormat="1" ht="15" x14ac:dyDescent="0.25">
      <c r="A18" s="150" t="s">
        <v>37</v>
      </c>
      <c r="B18" s="245">
        <v>2557</v>
      </c>
      <c r="C18" s="176">
        <v>44670018</v>
      </c>
      <c r="D18" s="305">
        <v>479692405</v>
      </c>
      <c r="E18" s="313">
        <v>10.738576487701399</v>
      </c>
      <c r="F18" s="176">
        <v>19</v>
      </c>
      <c r="G18" s="112">
        <v>1094083</v>
      </c>
      <c r="H18" s="314">
        <v>13075283</v>
      </c>
      <c r="I18" s="313">
        <v>11.950905918472399</v>
      </c>
      <c r="J18" s="418">
        <v>1</v>
      </c>
      <c r="K18" s="418">
        <v>200</v>
      </c>
      <c r="L18" s="419">
        <v>0</v>
      </c>
      <c r="M18" s="419">
        <v>0</v>
      </c>
    </row>
    <row r="19" spans="1:13" s="115" customFormat="1" ht="15.75" thickBot="1" x14ac:dyDescent="0.3">
      <c r="A19" s="150" t="s">
        <v>95</v>
      </c>
      <c r="B19" s="245"/>
      <c r="C19" s="176"/>
      <c r="D19" s="305"/>
      <c r="E19" s="313"/>
      <c r="F19" s="176">
        <v>1</v>
      </c>
      <c r="G19" s="112">
        <v>3552.8440000000001</v>
      </c>
      <c r="H19" s="314">
        <v>152092</v>
      </c>
      <c r="I19" s="313">
        <v>42.808521848975097</v>
      </c>
      <c r="J19" s="418"/>
      <c r="K19" s="418"/>
      <c r="L19" s="419"/>
      <c r="M19" s="417"/>
    </row>
    <row r="20" spans="1:13" s="115" customFormat="1" ht="15.75" thickBot="1" x14ac:dyDescent="0.3">
      <c r="A20" s="163" t="s">
        <v>1</v>
      </c>
      <c r="B20" s="246">
        <f>SUM(B4:B19)</f>
        <v>111422</v>
      </c>
      <c r="C20" s="247">
        <f>SUM(C4:C19)</f>
        <v>884681347.46599996</v>
      </c>
      <c r="D20" s="248">
        <f>SUM(D4:D19)</f>
        <v>7978559207.3990011</v>
      </c>
      <c r="E20" s="335">
        <f>Table13[[#This Row],[Owned Annual O&amp;M Costs]]/Table13[[#This Row],[Owned Square Feet]]</f>
        <v>9.0185683582592233</v>
      </c>
      <c r="F20" s="246">
        <f>SUM(F4:F19)</f>
        <v>14516</v>
      </c>
      <c r="G20" s="164">
        <f>SUM(G4:G19)</f>
        <v>254311963.646</v>
      </c>
      <c r="H20" s="165">
        <f>SUM(H4:H19)</f>
        <v>7183094651.2230005</v>
      </c>
      <c r="I20" s="435">
        <f>Table13[[#This Row],[Leased Annual Costs**]]/Table13[[#This Row],[Leased Square Feet]]</f>
        <v>28.245209341475594</v>
      </c>
      <c r="J20" s="246">
        <f>SUM(J4:J19)</f>
        <v>629</v>
      </c>
      <c r="K20" s="164">
        <f>SUM(K4:K19)</f>
        <v>2278638.17</v>
      </c>
      <c r="L20" s="165">
        <f>SUM(L4:L19)</f>
        <v>10698547.831</v>
      </c>
      <c r="M20" s="435">
        <f>Table13[[#This Row],[Otherwise Managed Annual O&amp;M Costs***]]/Table13[[#This Row],[Otherwise Managed Square Feet***]]</f>
        <v>4.6951499241320969</v>
      </c>
    </row>
    <row r="21" spans="1:13" s="99" customFormat="1" ht="15" x14ac:dyDescent="0.25">
      <c r="E21" s="166"/>
      <c r="F21" s="167"/>
      <c r="G21" s="167"/>
      <c r="H21" s="137"/>
      <c r="I21" s="166"/>
    </row>
    <row r="22" spans="1:13" s="99" customFormat="1" ht="15" x14ac:dyDescent="0.25">
      <c r="A22" s="109" t="s">
        <v>143</v>
      </c>
      <c r="E22" s="166"/>
      <c r="F22" s="167"/>
      <c r="G22" s="167"/>
      <c r="H22" s="137"/>
      <c r="I22" s="166"/>
    </row>
    <row r="23" spans="1:13" s="99" customFormat="1" ht="15" x14ac:dyDescent="0.25">
      <c r="A23" s="109" t="s">
        <v>434</v>
      </c>
      <c r="E23" s="166"/>
      <c r="F23" s="167"/>
      <c r="G23" s="167"/>
      <c r="H23" s="137"/>
      <c r="I23" s="166"/>
    </row>
    <row r="24" spans="1:13" s="99" customFormat="1" ht="15" x14ac:dyDescent="0.25">
      <c r="A24" s="99" t="s">
        <v>252</v>
      </c>
      <c r="E24" s="166"/>
      <c r="F24" s="167"/>
      <c r="G24" s="168"/>
      <c r="H24" s="169"/>
      <c r="I24" s="166"/>
    </row>
    <row r="25" spans="1:13" s="99" customFormat="1" ht="15" x14ac:dyDescent="0.25">
      <c r="A25" s="230" t="s">
        <v>253</v>
      </c>
      <c r="B25" s="125"/>
      <c r="C25" s="126"/>
      <c r="D25" s="127"/>
      <c r="E25" s="125"/>
      <c r="F25" s="126"/>
      <c r="G25" s="170"/>
      <c r="H25" s="169"/>
      <c r="I25" s="166"/>
    </row>
    <row r="26" spans="1:13" s="1" customFormat="1" ht="97.5" customHeight="1" x14ac:dyDescent="0.25">
      <c r="A26" s="669" t="s">
        <v>258</v>
      </c>
      <c r="B26" s="669"/>
      <c r="C26" s="669"/>
      <c r="D26" s="669"/>
      <c r="E26" s="669"/>
      <c r="F26" s="283"/>
    </row>
    <row r="27" spans="1:13" s="99" customFormat="1" ht="17.25" customHeight="1" x14ac:dyDescent="0.25">
      <c r="A27" s="670" t="s">
        <v>249</v>
      </c>
      <c r="B27" s="670"/>
      <c r="C27" s="670"/>
      <c r="D27" s="670"/>
      <c r="E27" s="670"/>
      <c r="F27" s="670"/>
      <c r="G27" s="670"/>
      <c r="H27" s="171"/>
      <c r="I27" s="166"/>
    </row>
    <row r="28" spans="1:13" s="99" customFormat="1" ht="18" customHeight="1" x14ac:dyDescent="0.25">
      <c r="A28" s="670"/>
      <c r="B28" s="670"/>
      <c r="C28" s="670"/>
      <c r="D28" s="670"/>
      <c r="E28" s="670"/>
      <c r="F28" s="670"/>
      <c r="G28" s="670"/>
      <c r="H28" s="171"/>
    </row>
    <row r="29" spans="1:13" s="99" customFormat="1" ht="15" x14ac:dyDescent="0.25">
      <c r="A29" s="497"/>
      <c r="B29" s="497"/>
      <c r="C29" s="497"/>
      <c r="D29" s="497"/>
      <c r="E29" s="497"/>
      <c r="F29" s="497"/>
      <c r="G29" s="497"/>
      <c r="H29" s="171"/>
    </row>
    <row r="30" spans="1:13" s="1" customFormat="1" ht="14.25" x14ac:dyDescent="0.2">
      <c r="A30" s="279"/>
      <c r="B30" s="282"/>
      <c r="E30" s="284"/>
      <c r="F30" s="285"/>
      <c r="G30" s="286"/>
      <c r="H30" s="287"/>
    </row>
    <row r="31" spans="1:13" s="1" customFormat="1" ht="14.25" x14ac:dyDescent="0.2">
      <c r="A31" s="279"/>
      <c r="B31" s="282"/>
      <c r="E31" s="284"/>
      <c r="F31" s="285"/>
      <c r="G31" s="286"/>
      <c r="H31" s="287"/>
    </row>
    <row r="32" spans="1:13" s="1" customFormat="1" ht="14.25" x14ac:dyDescent="0.2">
      <c r="A32" s="279"/>
      <c r="B32" s="282"/>
      <c r="E32" s="284"/>
      <c r="F32" s="285"/>
      <c r="G32" s="286"/>
      <c r="H32" s="287"/>
    </row>
    <row r="33" spans="1:8" s="1" customFormat="1" ht="14.25" x14ac:dyDescent="0.2">
      <c r="A33" s="279"/>
      <c r="B33" s="282"/>
      <c r="E33" s="284"/>
      <c r="F33" s="285"/>
      <c r="G33" s="286"/>
      <c r="H33" s="287"/>
    </row>
    <row r="34" spans="1:8" s="1" customFormat="1" ht="14.25" x14ac:dyDescent="0.2">
      <c r="A34" s="279"/>
      <c r="B34" s="282"/>
      <c r="E34" s="284"/>
      <c r="F34" s="285"/>
      <c r="G34" s="286"/>
      <c r="H34" s="287"/>
    </row>
    <row r="35" spans="1:8" s="1" customFormat="1" ht="14.25" x14ac:dyDescent="0.2">
      <c r="A35" s="279"/>
      <c r="B35" s="282"/>
      <c r="E35" s="284"/>
      <c r="F35" s="285"/>
      <c r="G35" s="286"/>
      <c r="H35" s="287"/>
    </row>
    <row r="36" spans="1:8" s="1" customFormat="1" ht="14.25" x14ac:dyDescent="0.2">
      <c r="A36" s="279"/>
      <c r="B36" s="282"/>
      <c r="E36" s="284"/>
      <c r="F36" s="285"/>
      <c r="G36" s="286"/>
      <c r="H36" s="287"/>
    </row>
    <row r="37" spans="1:8" s="1" customFormat="1" ht="14.25" x14ac:dyDescent="0.2">
      <c r="A37" s="279"/>
      <c r="B37" s="282"/>
      <c r="E37" s="284"/>
      <c r="F37" s="285"/>
      <c r="G37" s="286"/>
      <c r="H37" s="287"/>
    </row>
    <row r="38" spans="1:8" s="1" customFormat="1" ht="14.25" x14ac:dyDescent="0.2">
      <c r="A38" s="279"/>
      <c r="B38" s="282"/>
      <c r="E38" s="284"/>
      <c r="F38" s="285"/>
      <c r="G38" s="286"/>
      <c r="H38" s="287"/>
    </row>
    <row r="39" spans="1:8" s="1" customFormat="1" ht="14.25" x14ac:dyDescent="0.2">
      <c r="A39" s="279"/>
      <c r="B39" s="282"/>
      <c r="E39" s="284"/>
      <c r="F39" s="285"/>
      <c r="G39" s="286"/>
      <c r="H39" s="287"/>
    </row>
    <row r="40" spans="1:8" s="1" customFormat="1" ht="14.25" x14ac:dyDescent="0.2">
      <c r="A40" s="279"/>
      <c r="B40" s="282"/>
      <c r="E40" s="284"/>
      <c r="F40" s="285"/>
      <c r="G40" s="286"/>
      <c r="H40" s="287"/>
    </row>
    <row r="41" spans="1:8" s="1" customFormat="1" ht="14.25" x14ac:dyDescent="0.2">
      <c r="A41" s="279"/>
      <c r="B41" s="282"/>
      <c r="E41" s="284"/>
      <c r="F41" s="285"/>
      <c r="G41" s="286"/>
      <c r="H41" s="287"/>
    </row>
    <row r="42" spans="1:8" s="1" customFormat="1" ht="14.25" x14ac:dyDescent="0.2">
      <c r="A42" s="279"/>
      <c r="B42" s="282"/>
      <c r="E42" s="284"/>
      <c r="F42" s="285"/>
      <c r="G42" s="286"/>
      <c r="H42" s="287"/>
    </row>
    <row r="43" spans="1:8" s="1" customFormat="1" ht="14.25" x14ac:dyDescent="0.2">
      <c r="A43" s="279"/>
      <c r="B43" s="282"/>
      <c r="E43" s="284"/>
      <c r="F43" s="285"/>
      <c r="G43" s="286"/>
      <c r="H43" s="287"/>
    </row>
    <row r="44" spans="1:8" s="1" customFormat="1" ht="14.25" x14ac:dyDescent="0.2">
      <c r="A44" s="279"/>
      <c r="B44" s="282"/>
      <c r="E44" s="284"/>
      <c r="F44" s="285"/>
      <c r="G44" s="286"/>
      <c r="H44" s="287"/>
    </row>
    <row r="45" spans="1:8" s="1" customFormat="1" ht="14.25" x14ac:dyDescent="0.2">
      <c r="A45" s="279"/>
      <c r="B45" s="282"/>
      <c r="E45" s="284"/>
      <c r="F45" s="285"/>
      <c r="G45" s="286"/>
      <c r="H45" s="287"/>
    </row>
    <row r="46" spans="1:8" s="1" customFormat="1" ht="14.25" x14ac:dyDescent="0.2">
      <c r="A46" s="279"/>
      <c r="B46" s="282"/>
      <c r="E46" s="284"/>
      <c r="F46" s="285"/>
      <c r="G46" s="286"/>
      <c r="H46" s="287"/>
    </row>
    <row r="47" spans="1:8" s="1" customFormat="1" ht="14.25" x14ac:dyDescent="0.2">
      <c r="E47" s="284"/>
      <c r="F47" s="285"/>
      <c r="G47" s="286"/>
      <c r="H47" s="287"/>
    </row>
    <row r="48" spans="1:8" s="1" customFormat="1" ht="14.25" x14ac:dyDescent="0.2">
      <c r="E48" s="284"/>
      <c r="F48" s="285"/>
      <c r="G48" s="286"/>
      <c r="H48" s="287"/>
    </row>
    <row r="49" spans="5:9" s="1" customFormat="1" ht="14.25" x14ac:dyDescent="0.2">
      <c r="E49" s="284"/>
      <c r="F49" s="285"/>
      <c r="G49" s="286"/>
      <c r="H49" s="287"/>
    </row>
    <row r="50" spans="5:9" s="1" customFormat="1" ht="14.25" x14ac:dyDescent="0.2">
      <c r="E50" s="284"/>
      <c r="F50" s="285"/>
      <c r="G50" s="286"/>
      <c r="H50" s="287"/>
    </row>
    <row r="51" spans="5:9" s="1" customFormat="1" ht="14.25" x14ac:dyDescent="0.2">
      <c r="E51" s="284"/>
      <c r="F51" s="285"/>
      <c r="G51" s="288"/>
      <c r="H51" s="288"/>
    </row>
    <row r="52" spans="5:9" s="1" customFormat="1" ht="15" x14ac:dyDescent="0.25">
      <c r="E52" s="284"/>
      <c r="F52" s="285"/>
      <c r="G52" s="289"/>
      <c r="H52" s="290"/>
    </row>
    <row r="53" spans="5:9" x14ac:dyDescent="0.2">
      <c r="G53" s="18"/>
      <c r="H53" s="18"/>
      <c r="I53" s="5"/>
    </row>
    <row r="54" spans="5:9" x14ac:dyDescent="0.2">
      <c r="G54" s="18"/>
      <c r="I54" s="5"/>
    </row>
    <row r="55" spans="5:9" x14ac:dyDescent="0.2">
      <c r="E55" s="5"/>
      <c r="F55" s="5"/>
      <c r="G55" s="18"/>
      <c r="H55" s="18"/>
      <c r="I55" s="5"/>
    </row>
  </sheetData>
  <mergeCells count="2">
    <mergeCell ref="A26:E26"/>
    <mergeCell ref="A27:G28"/>
  </mergeCells>
  <pageMargins left="0.7" right="0.7" top="0.75" bottom="0.75" header="0.3" footer="0.3"/>
  <pageSetup orientation="landscape" r:id="rId1"/>
  <drawing r:id="rId2"/>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3"/>
  <sheetViews>
    <sheetView workbookViewId="0"/>
  </sheetViews>
  <sheetFormatPr defaultColWidth="9" defaultRowHeight="12.75" x14ac:dyDescent="0.2"/>
  <cols>
    <col min="1" max="1" width="31.25" style="5" customWidth="1"/>
    <col min="2" max="2" width="14.125" style="5" customWidth="1"/>
    <col min="3" max="4" width="15.625" style="5" customWidth="1"/>
    <col min="5" max="16384" width="9" style="5"/>
  </cols>
  <sheetData>
    <row r="1" spans="1:9" s="81" customFormat="1" ht="18.75" x14ac:dyDescent="0.3">
      <c r="A1" s="172" t="s">
        <v>368</v>
      </c>
    </row>
    <row r="2" spans="1:9" ht="13.5" thickBot="1" x14ac:dyDescent="0.25">
      <c r="A2" s="40"/>
    </row>
    <row r="3" spans="1:9" s="99" customFormat="1" ht="15" customHeight="1" thickBot="1" x14ac:dyDescent="0.3">
      <c r="A3" s="350"/>
      <c r="B3" s="671" t="s">
        <v>39</v>
      </c>
      <c r="C3" s="672"/>
      <c r="D3" s="673"/>
    </row>
    <row r="4" spans="1:9" s="99" customFormat="1" ht="15.75" thickBot="1" x14ac:dyDescent="0.3">
      <c r="A4" s="249" t="s">
        <v>51</v>
      </c>
      <c r="B4" s="173" t="s">
        <v>40</v>
      </c>
      <c r="C4" s="173" t="s">
        <v>41</v>
      </c>
      <c r="D4" s="173" t="s">
        <v>42</v>
      </c>
    </row>
    <row r="5" spans="1:9" s="99" customFormat="1" ht="15" x14ac:dyDescent="0.25">
      <c r="A5" s="250" t="s">
        <v>15</v>
      </c>
      <c r="B5" s="302">
        <v>120</v>
      </c>
      <c r="C5" s="301">
        <v>140</v>
      </c>
      <c r="D5" s="302">
        <v>2636</v>
      </c>
      <c r="F5" s="110"/>
    </row>
    <row r="6" spans="1:9" s="99" customFormat="1" ht="15" x14ac:dyDescent="0.25">
      <c r="A6" s="251" t="s">
        <v>21</v>
      </c>
      <c r="B6" s="302">
        <v>328</v>
      </c>
      <c r="C6" s="302">
        <v>827</v>
      </c>
      <c r="D6" s="302">
        <v>15911</v>
      </c>
      <c r="F6" s="110"/>
    </row>
    <row r="7" spans="1:9" s="99" customFormat="1" ht="15" x14ac:dyDescent="0.25">
      <c r="A7" s="251" t="s">
        <v>20</v>
      </c>
      <c r="B7" s="301">
        <v>7</v>
      </c>
      <c r="C7" s="301">
        <v>34</v>
      </c>
      <c r="D7" s="301">
        <v>715</v>
      </c>
      <c r="F7" s="110"/>
    </row>
    <row r="8" spans="1:9" s="99" customFormat="1" ht="15" x14ac:dyDescent="0.25">
      <c r="A8" s="251" t="s">
        <v>18</v>
      </c>
      <c r="B8" s="302">
        <v>90</v>
      </c>
      <c r="C8" s="301">
        <v>280</v>
      </c>
      <c r="D8" s="302">
        <v>3139</v>
      </c>
      <c r="F8" s="110"/>
    </row>
    <row r="9" spans="1:9" s="99" customFormat="1" ht="15" x14ac:dyDescent="0.25">
      <c r="A9" s="251" t="s">
        <v>13</v>
      </c>
      <c r="B9" s="302">
        <v>495</v>
      </c>
      <c r="C9" s="301">
        <v>413</v>
      </c>
      <c r="D9" s="302">
        <v>15394</v>
      </c>
      <c r="F9" s="110"/>
    </row>
    <row r="10" spans="1:9" s="99" customFormat="1" ht="15.75" thickBot="1" x14ac:dyDescent="0.3">
      <c r="A10" s="252" t="s">
        <v>19</v>
      </c>
      <c r="B10" s="302">
        <v>183</v>
      </c>
      <c r="C10" s="301">
        <v>900</v>
      </c>
      <c r="D10" s="302">
        <v>16228</v>
      </c>
      <c r="F10" s="110"/>
    </row>
    <row r="11" spans="1:9" s="99" customFormat="1" ht="15.75" thickBot="1" x14ac:dyDescent="0.3">
      <c r="A11" s="263" t="s">
        <v>31</v>
      </c>
      <c r="B11" s="310">
        <f>SUBTOTAL(109,B5:B10)</f>
        <v>1223</v>
      </c>
      <c r="C11" s="310">
        <f>SUBTOTAL(109,C5:C10)</f>
        <v>2594</v>
      </c>
      <c r="D11" s="310">
        <f>SUBTOTAL(109,D5:D10)</f>
        <v>54023</v>
      </c>
      <c r="F11" s="110"/>
      <c r="G11" s="111"/>
      <c r="H11" s="111"/>
      <c r="I11" s="111"/>
    </row>
    <row r="12" spans="1:9" s="99" customFormat="1" ht="15" x14ac:dyDescent="0.25"/>
    <row r="13" spans="1:9" s="99" customFormat="1" ht="15" x14ac:dyDescent="0.25">
      <c r="A13" s="109" t="s">
        <v>143</v>
      </c>
    </row>
    <row r="14" spans="1:9" s="292" customFormat="1" ht="15" x14ac:dyDescent="0.25">
      <c r="A14" s="109" t="s">
        <v>434</v>
      </c>
    </row>
    <row r="15" spans="1:9" s="292" customFormat="1" ht="14.25" x14ac:dyDescent="0.2">
      <c r="A15" s="291"/>
    </row>
    <row r="16" spans="1:9" s="292" customFormat="1" ht="14.25" x14ac:dyDescent="0.2">
      <c r="A16" s="291"/>
    </row>
    <row r="17" spans="1:1" s="292" customFormat="1" ht="14.25" x14ac:dyDescent="0.2">
      <c r="A17" s="291"/>
    </row>
    <row r="18" spans="1:1" s="292" customFormat="1" ht="14.25" x14ac:dyDescent="0.2">
      <c r="A18" s="291"/>
    </row>
    <row r="19" spans="1:1" s="292" customFormat="1" ht="14.25" x14ac:dyDescent="0.2">
      <c r="A19" s="291"/>
    </row>
    <row r="20" spans="1:1" s="292" customFormat="1" ht="14.25" x14ac:dyDescent="0.2">
      <c r="A20" s="291"/>
    </row>
    <row r="21" spans="1:1" s="292" customFormat="1" ht="14.25" x14ac:dyDescent="0.2">
      <c r="A21" s="291"/>
    </row>
    <row r="22" spans="1:1" s="292" customFormat="1" ht="14.25" x14ac:dyDescent="0.2">
      <c r="A22" s="291"/>
    </row>
    <row r="23" spans="1:1" s="292" customFormat="1" ht="14.25" x14ac:dyDescent="0.2">
      <c r="A23" s="291"/>
    </row>
    <row r="24" spans="1:1" s="292" customFormat="1" ht="14.25" x14ac:dyDescent="0.2">
      <c r="A24" s="291"/>
    </row>
    <row r="25" spans="1:1" s="292" customFormat="1" ht="14.25" x14ac:dyDescent="0.2">
      <c r="A25" s="291"/>
    </row>
    <row r="26" spans="1:1" s="292" customFormat="1" ht="14.25" x14ac:dyDescent="0.2">
      <c r="A26" s="291"/>
    </row>
    <row r="27" spans="1:1" s="292" customFormat="1" ht="14.25" x14ac:dyDescent="0.2">
      <c r="A27" s="291"/>
    </row>
    <row r="28" spans="1:1" s="292" customFormat="1" ht="14.25" x14ac:dyDescent="0.2">
      <c r="A28" s="291"/>
    </row>
    <row r="29" spans="1:1" s="292" customFormat="1" ht="14.25" x14ac:dyDescent="0.2">
      <c r="A29" s="291"/>
    </row>
    <row r="30" spans="1:1" s="292" customFormat="1" ht="14.25" x14ac:dyDescent="0.2">
      <c r="A30" s="291"/>
    </row>
    <row r="31" spans="1:1" s="292" customFormat="1" ht="14.25" x14ac:dyDescent="0.2">
      <c r="A31" s="291"/>
    </row>
    <row r="32" spans="1:1" s="292" customFormat="1" ht="14.25" x14ac:dyDescent="0.2"/>
    <row r="33" s="292" customFormat="1" ht="14.25" x14ac:dyDescent="0.2"/>
    <row r="34" s="292" customFormat="1" ht="14.25" x14ac:dyDescent="0.2"/>
    <row r="35" s="292" customFormat="1" ht="14.25" x14ac:dyDescent="0.2"/>
    <row r="36" s="292" customFormat="1" ht="14.25" x14ac:dyDescent="0.2"/>
    <row r="37" s="292" customFormat="1" ht="14.25" x14ac:dyDescent="0.2"/>
    <row r="38" s="292" customFormat="1" ht="14.25" x14ac:dyDescent="0.2"/>
    <row r="39" s="292" customFormat="1" ht="14.25" x14ac:dyDescent="0.2"/>
    <row r="40" s="292" customFormat="1" ht="14.25" x14ac:dyDescent="0.2"/>
    <row r="41" s="292" customFormat="1" ht="14.25" x14ac:dyDescent="0.2"/>
    <row r="42" s="292" customFormat="1" ht="14.25" x14ac:dyDescent="0.2"/>
    <row r="43" s="292" customFormat="1" ht="14.25" x14ac:dyDescent="0.2"/>
    <row r="44" s="292" customFormat="1" ht="14.25" x14ac:dyDescent="0.2"/>
    <row r="45" s="292" customFormat="1" ht="14.25" x14ac:dyDescent="0.2"/>
    <row r="46" s="292" customFormat="1" ht="14.25" x14ac:dyDescent="0.2"/>
    <row r="47" s="292" customFormat="1" ht="14.25" x14ac:dyDescent="0.2"/>
    <row r="48" s="292" customFormat="1" ht="14.25" x14ac:dyDescent="0.2"/>
    <row r="49" s="292" customFormat="1" ht="14.25" x14ac:dyDescent="0.2"/>
    <row r="50" s="292" customFormat="1" ht="14.25" x14ac:dyDescent="0.2"/>
    <row r="51" s="292" customFormat="1" ht="14.25" x14ac:dyDescent="0.2"/>
    <row r="52" s="292" customFormat="1" ht="14.25" x14ac:dyDescent="0.2"/>
    <row r="53" s="292" customFormat="1" ht="14.25" x14ac:dyDescent="0.2"/>
    <row r="54" s="292" customFormat="1" ht="14.25" x14ac:dyDescent="0.2"/>
    <row r="55" s="292" customFormat="1" ht="14.25" x14ac:dyDescent="0.2"/>
    <row r="56" s="292" customFormat="1" ht="14.25" x14ac:dyDescent="0.2"/>
    <row r="57" s="292" customFormat="1" ht="14.25" x14ac:dyDescent="0.2"/>
    <row r="58" s="292" customFormat="1" ht="14.25" x14ac:dyDescent="0.2"/>
    <row r="59" s="292" customFormat="1" ht="14.25" x14ac:dyDescent="0.2"/>
    <row r="60" s="292" customFormat="1" ht="14.25" x14ac:dyDescent="0.2"/>
    <row r="61" s="292" customFormat="1" ht="14.25" x14ac:dyDescent="0.2"/>
    <row r="62" s="292" customFormat="1" ht="14.25" x14ac:dyDescent="0.2"/>
    <row r="63" s="292" customFormat="1" ht="14.25" x14ac:dyDescent="0.2"/>
    <row r="64" s="292" customFormat="1" ht="14.25" x14ac:dyDescent="0.2"/>
    <row r="65" s="292" customFormat="1" ht="14.25" x14ac:dyDescent="0.2"/>
    <row r="66" s="292" customFormat="1" ht="14.25" x14ac:dyDescent="0.2"/>
    <row r="67" s="292" customFormat="1" ht="14.25" x14ac:dyDescent="0.2"/>
    <row r="68" s="292" customFormat="1" ht="14.25" x14ac:dyDescent="0.2"/>
    <row r="69" s="292" customFormat="1" ht="14.25" x14ac:dyDescent="0.2"/>
    <row r="70" s="292" customFormat="1" ht="14.25" x14ac:dyDescent="0.2"/>
    <row r="71" s="292" customFormat="1" ht="14.25" x14ac:dyDescent="0.2"/>
    <row r="72" s="292" customFormat="1" ht="14.25" x14ac:dyDescent="0.2"/>
    <row r="73" s="292" customFormat="1" ht="14.25" x14ac:dyDescent="0.2"/>
    <row r="74" s="292" customFormat="1" ht="14.25" x14ac:dyDescent="0.2"/>
    <row r="75" s="292" customFormat="1" ht="14.25" x14ac:dyDescent="0.2"/>
    <row r="76" s="292" customFormat="1" ht="14.25" x14ac:dyDescent="0.2"/>
    <row r="77" s="292" customFormat="1" ht="14.25" x14ac:dyDescent="0.2"/>
    <row r="78" s="292" customFormat="1" ht="14.25" x14ac:dyDescent="0.2"/>
    <row r="79" s="292" customFormat="1" ht="14.25" x14ac:dyDescent="0.2"/>
    <row r="80" s="292" customFormat="1" ht="14.25" x14ac:dyDescent="0.2"/>
    <row r="81" s="292" customFormat="1" ht="14.25" x14ac:dyDescent="0.2"/>
    <row r="82" s="292" customFormat="1" ht="14.25" x14ac:dyDescent="0.2"/>
    <row r="83" s="292" customFormat="1" ht="14.25" x14ac:dyDescent="0.2"/>
    <row r="84" s="292" customFormat="1" ht="14.25" x14ac:dyDescent="0.2"/>
    <row r="85" s="292" customFormat="1" ht="14.25" x14ac:dyDescent="0.2"/>
    <row r="86" s="292" customFormat="1" ht="14.25" x14ac:dyDescent="0.2"/>
    <row r="87" s="292" customFormat="1" ht="14.25" x14ac:dyDescent="0.2"/>
    <row r="88" s="292" customFormat="1" ht="14.25" x14ac:dyDescent="0.2"/>
    <row r="89" s="292" customFormat="1" ht="14.25" x14ac:dyDescent="0.2"/>
    <row r="90" s="292" customFormat="1" ht="14.25" x14ac:dyDescent="0.2"/>
    <row r="91" s="292" customFormat="1" ht="14.25" x14ac:dyDescent="0.2"/>
    <row r="92" s="292" customFormat="1" ht="14.25" x14ac:dyDescent="0.2"/>
    <row r="93" s="292" customFormat="1" ht="14.25" x14ac:dyDescent="0.2"/>
    <row r="94" s="292" customFormat="1" ht="14.25" x14ac:dyDescent="0.2"/>
    <row r="95" s="292" customFormat="1" ht="14.25" x14ac:dyDescent="0.2"/>
    <row r="96" s="292" customFormat="1" ht="14.25" x14ac:dyDescent="0.2"/>
    <row r="97" s="292" customFormat="1" ht="14.25" x14ac:dyDescent="0.2"/>
    <row r="98" s="292" customFormat="1" ht="14.25" x14ac:dyDescent="0.2"/>
    <row r="99" s="292" customFormat="1" ht="14.25" x14ac:dyDescent="0.2"/>
    <row r="100" s="292" customFormat="1" ht="14.25" x14ac:dyDescent="0.2"/>
    <row r="101" s="292" customFormat="1" ht="14.25" x14ac:dyDescent="0.2"/>
    <row r="102" s="292" customFormat="1" ht="14.25" x14ac:dyDescent="0.2"/>
    <row r="103" s="292" customFormat="1" ht="14.25" x14ac:dyDescent="0.2"/>
    <row r="104" s="292" customFormat="1" ht="14.25" x14ac:dyDescent="0.2"/>
    <row r="105" s="292" customFormat="1" ht="14.25" x14ac:dyDescent="0.2"/>
    <row r="106" s="292" customFormat="1" ht="14.25" x14ac:dyDescent="0.2"/>
    <row r="107" s="292" customFormat="1" ht="14.25" x14ac:dyDescent="0.2"/>
    <row r="108" s="292" customFormat="1" ht="14.25" x14ac:dyDescent="0.2"/>
    <row r="109" s="292" customFormat="1" ht="14.25" x14ac:dyDescent="0.2"/>
    <row r="110" s="292" customFormat="1" ht="14.25" x14ac:dyDescent="0.2"/>
    <row r="111" s="292" customFormat="1" ht="14.25" x14ac:dyDescent="0.2"/>
    <row r="112" s="292" customFormat="1" ht="14.25" x14ac:dyDescent="0.2"/>
    <row r="113" s="292" customFormat="1" ht="14.25" x14ac:dyDescent="0.2"/>
    <row r="114" s="292" customFormat="1" ht="14.25" x14ac:dyDescent="0.2"/>
    <row r="115" s="292" customFormat="1" ht="14.25" x14ac:dyDescent="0.2"/>
    <row r="116" s="292" customFormat="1" ht="14.25" x14ac:dyDescent="0.2"/>
    <row r="117" s="292" customFormat="1" ht="14.25" x14ac:dyDescent="0.2"/>
    <row r="118" s="292" customFormat="1" ht="14.25" x14ac:dyDescent="0.2"/>
    <row r="119" s="292" customFormat="1" ht="14.25" x14ac:dyDescent="0.2"/>
    <row r="120" s="292" customFormat="1" ht="14.25" x14ac:dyDescent="0.2"/>
    <row r="121" s="292" customFormat="1" ht="14.25" x14ac:dyDescent="0.2"/>
    <row r="122" s="292" customFormat="1" ht="14.25" x14ac:dyDescent="0.2"/>
    <row r="123" s="292" customFormat="1" ht="14.25" x14ac:dyDescent="0.2"/>
    <row r="124" s="292" customFormat="1" ht="14.25" x14ac:dyDescent="0.2"/>
    <row r="125" s="292" customFormat="1" ht="14.25" x14ac:dyDescent="0.2"/>
    <row r="126" s="292" customFormat="1" ht="14.25" x14ac:dyDescent="0.2"/>
    <row r="127" s="292" customFormat="1" ht="14.25" x14ac:dyDescent="0.2"/>
    <row r="128" s="292" customFormat="1" ht="14.25" x14ac:dyDescent="0.2"/>
    <row r="129" s="292" customFormat="1" ht="14.25" x14ac:dyDescent="0.2"/>
    <row r="130" s="292" customFormat="1" ht="14.25" x14ac:dyDescent="0.2"/>
    <row r="131" s="292" customFormat="1" ht="14.25" x14ac:dyDescent="0.2"/>
    <row r="132" s="292" customFormat="1" ht="14.25" x14ac:dyDescent="0.2"/>
    <row r="133" s="292" customFormat="1" ht="14.25" x14ac:dyDescent="0.2"/>
    <row r="134" s="292" customFormat="1" ht="14.25" x14ac:dyDescent="0.2"/>
    <row r="135" s="292" customFormat="1" ht="14.25" x14ac:dyDescent="0.2"/>
    <row r="136" s="292" customFormat="1" ht="14.25" x14ac:dyDescent="0.2"/>
    <row r="137" s="292" customFormat="1" ht="14.25" x14ac:dyDescent="0.2"/>
    <row r="138" s="292" customFormat="1" ht="14.25" x14ac:dyDescent="0.2"/>
    <row r="139" s="292" customFormat="1" ht="14.25" x14ac:dyDescent="0.2"/>
    <row r="140" s="292" customFormat="1" ht="14.25" x14ac:dyDescent="0.2"/>
    <row r="141" s="292" customFormat="1" ht="14.25" x14ac:dyDescent="0.2"/>
    <row r="142" s="292" customFormat="1" ht="14.25" x14ac:dyDescent="0.2"/>
    <row r="143" s="292" customFormat="1" ht="14.25" x14ac:dyDescent="0.2"/>
    <row r="144" s="292" customFormat="1" ht="14.25" x14ac:dyDescent="0.2"/>
    <row r="145" s="292" customFormat="1" ht="14.25" x14ac:dyDescent="0.2"/>
    <row r="146" s="292" customFormat="1" ht="14.25" x14ac:dyDescent="0.2"/>
    <row r="147" s="292" customFormat="1" ht="14.25" x14ac:dyDescent="0.2"/>
    <row r="148" s="292" customFormat="1" ht="14.25" x14ac:dyDescent="0.2"/>
    <row r="149" s="292" customFormat="1" ht="14.25" x14ac:dyDescent="0.2"/>
    <row r="150" s="292" customFormat="1" ht="14.25" x14ac:dyDescent="0.2"/>
    <row r="151" s="292" customFormat="1" ht="14.25" x14ac:dyDescent="0.2"/>
    <row r="152" s="292" customFormat="1" ht="14.25" x14ac:dyDescent="0.2"/>
    <row r="153" s="292" customFormat="1" ht="14.25" x14ac:dyDescent="0.2"/>
    <row r="154" s="292" customFormat="1" ht="14.25" x14ac:dyDescent="0.2"/>
    <row r="155" s="292" customFormat="1" ht="14.25" x14ac:dyDescent="0.2"/>
    <row r="156" s="292" customFormat="1" ht="14.25" x14ac:dyDescent="0.2"/>
    <row r="157" s="292" customFormat="1" ht="14.25" x14ac:dyDescent="0.2"/>
    <row r="158" s="292" customFormat="1" ht="14.25" x14ac:dyDescent="0.2"/>
    <row r="159" s="292" customFormat="1" ht="14.25" x14ac:dyDescent="0.2"/>
    <row r="160" s="292" customFormat="1" ht="14.25" x14ac:dyDescent="0.2"/>
    <row r="161" s="292" customFormat="1" ht="14.25" x14ac:dyDescent="0.2"/>
    <row r="162" s="292" customFormat="1" ht="14.25" x14ac:dyDescent="0.2"/>
    <row r="163" s="292" customFormat="1" ht="14.25" x14ac:dyDescent="0.2"/>
  </sheetData>
  <mergeCells count="1">
    <mergeCell ref="B3:D3"/>
  </mergeCells>
  <pageMargins left="0.7" right="0.7" top="0.75" bottom="0.75" header="0.3" footer="0.3"/>
  <pageSetup orientation="landscape" r:id="rId1"/>
  <drawing r:id="rId2"/>
  <tableParts count="1">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2"/>
  <sheetViews>
    <sheetView workbookViewId="0">
      <selection sqref="A1:D1"/>
    </sheetView>
  </sheetViews>
  <sheetFormatPr defaultColWidth="9" defaultRowHeight="12.75" x14ac:dyDescent="0.2"/>
  <cols>
    <col min="1" max="1" width="26.25" style="9" bestFit="1" customWidth="1"/>
    <col min="2" max="2" width="13.75" style="43" bestFit="1" customWidth="1"/>
    <col min="3" max="3" width="15.5" style="43" customWidth="1"/>
    <col min="4" max="4" width="20.25" style="9" bestFit="1" customWidth="1"/>
    <col min="5" max="5" width="14.75" style="9" bestFit="1" customWidth="1"/>
    <col min="6" max="16384" width="9" style="9"/>
  </cols>
  <sheetData>
    <row r="1" spans="1:5" s="174" customFormat="1" ht="37.5" customHeight="1" x14ac:dyDescent="0.3">
      <c r="A1" s="675" t="s">
        <v>367</v>
      </c>
      <c r="B1" s="675"/>
      <c r="C1" s="675"/>
      <c r="D1" s="675"/>
    </row>
    <row r="2" spans="1:5" s="14" customFormat="1" x14ac:dyDescent="0.2">
      <c r="B2" s="41"/>
      <c r="C2" s="42"/>
      <c r="D2" s="41"/>
    </row>
    <row r="3" spans="1:5" s="128" customFormat="1" ht="15.75" thickBot="1" x14ac:dyDescent="0.3">
      <c r="A3" s="351" t="s">
        <v>238</v>
      </c>
      <c r="B3" s="352" t="s">
        <v>239</v>
      </c>
      <c r="C3" s="352" t="s">
        <v>12</v>
      </c>
      <c r="D3" s="352" t="s">
        <v>300</v>
      </c>
      <c r="E3" s="437" t="s">
        <v>53</v>
      </c>
    </row>
    <row r="4" spans="1:5" s="128" customFormat="1" ht="15" x14ac:dyDescent="0.25">
      <c r="A4" s="357" t="s">
        <v>163</v>
      </c>
      <c r="B4" s="129">
        <v>13699136.34</v>
      </c>
      <c r="C4" s="302">
        <v>3591992</v>
      </c>
      <c r="D4" s="111">
        <v>21422</v>
      </c>
      <c r="E4" s="415">
        <v>17312550.34</v>
      </c>
    </row>
    <row r="5" spans="1:5" s="128" customFormat="1" ht="15" x14ac:dyDescent="0.25">
      <c r="A5" s="357" t="s">
        <v>164</v>
      </c>
      <c r="B5" s="129">
        <v>10095184.140000001</v>
      </c>
      <c r="C5" s="302">
        <v>1346296.7</v>
      </c>
      <c r="D5" s="111">
        <v>16744</v>
      </c>
      <c r="E5" s="415">
        <v>11458224.84</v>
      </c>
    </row>
    <row r="6" spans="1:5" s="128" customFormat="1" ht="15" x14ac:dyDescent="0.25">
      <c r="A6" s="357" t="s">
        <v>165</v>
      </c>
      <c r="B6" s="129">
        <v>26104354.149999999</v>
      </c>
      <c r="C6" s="302">
        <v>4104438</v>
      </c>
      <c r="D6" s="111">
        <v>102466</v>
      </c>
      <c r="E6" s="415">
        <v>30311258.149999999</v>
      </c>
    </row>
    <row r="7" spans="1:5" s="128" customFormat="1" ht="15" x14ac:dyDescent="0.25">
      <c r="A7" s="357" t="s">
        <v>166</v>
      </c>
      <c r="B7" s="129">
        <v>8750971.7200000007</v>
      </c>
      <c r="C7" s="302">
        <v>1305378</v>
      </c>
      <c r="D7" s="111">
        <v>37871</v>
      </c>
      <c r="E7" s="415">
        <v>10094220.720000001</v>
      </c>
    </row>
    <row r="8" spans="1:5" s="128" customFormat="1" ht="15" x14ac:dyDescent="0.25">
      <c r="A8" s="357" t="s">
        <v>167</v>
      </c>
      <c r="B8" s="129">
        <v>81567537.840000004</v>
      </c>
      <c r="C8" s="302">
        <v>17910759.609999999</v>
      </c>
      <c r="D8" s="111">
        <v>188320</v>
      </c>
      <c r="E8" s="415">
        <v>99666617.450000003</v>
      </c>
    </row>
    <row r="9" spans="1:5" s="128" customFormat="1" ht="15" x14ac:dyDescent="0.25">
      <c r="A9" s="357" t="s">
        <v>168</v>
      </c>
      <c r="B9" s="129">
        <v>17274815.170000002</v>
      </c>
      <c r="C9" s="302">
        <v>6257021.71</v>
      </c>
      <c r="D9" s="111">
        <v>3571</v>
      </c>
      <c r="E9" s="415">
        <v>23535407.879999999</v>
      </c>
    </row>
    <row r="10" spans="1:5" s="128" customFormat="1" ht="15" x14ac:dyDescent="0.25">
      <c r="A10" s="357" t="s">
        <v>169</v>
      </c>
      <c r="B10" s="129">
        <v>5132750.03</v>
      </c>
      <c r="C10" s="302">
        <v>893017</v>
      </c>
      <c r="D10" s="111">
        <v>3100</v>
      </c>
      <c r="E10" s="415">
        <v>6028867.0300000003</v>
      </c>
    </row>
    <row r="11" spans="1:5" s="128" customFormat="1" ht="15" x14ac:dyDescent="0.25">
      <c r="A11" s="357" t="s">
        <v>170</v>
      </c>
      <c r="B11" s="129">
        <v>873338.94</v>
      </c>
      <c r="C11" s="302">
        <v>415456</v>
      </c>
      <c r="D11" s="111">
        <v>400</v>
      </c>
      <c r="E11" s="415">
        <v>1289194.94</v>
      </c>
    </row>
    <row r="12" spans="1:5" s="128" customFormat="1" ht="15" x14ac:dyDescent="0.25">
      <c r="A12" s="357" t="s">
        <v>269</v>
      </c>
      <c r="B12" s="129">
        <v>52492374.780000001</v>
      </c>
      <c r="C12" s="302">
        <v>23046846.629999999</v>
      </c>
      <c r="D12" s="488"/>
      <c r="E12" s="415">
        <v>75539221.409999996</v>
      </c>
    </row>
    <row r="13" spans="1:5" s="128" customFormat="1" ht="15" x14ac:dyDescent="0.25">
      <c r="A13" s="357" t="s">
        <v>171</v>
      </c>
      <c r="B13" s="129">
        <v>30947966.743000001</v>
      </c>
      <c r="C13" s="302">
        <v>10751284.02</v>
      </c>
      <c r="D13" s="111">
        <v>113954</v>
      </c>
      <c r="E13" s="415">
        <v>41813204.762999997</v>
      </c>
    </row>
    <row r="14" spans="1:5" s="128" customFormat="1" ht="15" x14ac:dyDescent="0.25">
      <c r="A14" s="357" t="s">
        <v>172</v>
      </c>
      <c r="B14" s="129">
        <v>21447419.43</v>
      </c>
      <c r="C14" s="302">
        <v>9752535.0500000007</v>
      </c>
      <c r="D14" s="111">
        <v>21943</v>
      </c>
      <c r="E14" s="415">
        <v>31221897.48</v>
      </c>
    </row>
    <row r="15" spans="1:5" s="128" customFormat="1" ht="15" x14ac:dyDescent="0.25">
      <c r="A15" s="357" t="s">
        <v>173</v>
      </c>
      <c r="B15" s="129">
        <v>3420946.44</v>
      </c>
      <c r="C15" s="302">
        <v>710180</v>
      </c>
      <c r="D15" s="111">
        <v>220074</v>
      </c>
      <c r="E15" s="415">
        <v>4351200.4400000004</v>
      </c>
    </row>
    <row r="16" spans="1:5" s="128" customFormat="1" ht="15" x14ac:dyDescent="0.25">
      <c r="A16" s="357" t="s">
        <v>174</v>
      </c>
      <c r="B16" s="129">
        <v>10798595.050000001</v>
      </c>
      <c r="C16" s="302">
        <v>1570005</v>
      </c>
      <c r="D16" s="111">
        <v>25882</v>
      </c>
      <c r="E16" s="415">
        <v>12394482.050000001</v>
      </c>
    </row>
    <row r="17" spans="1:5" s="128" customFormat="1" ht="15" x14ac:dyDescent="0.25">
      <c r="A17" s="357" t="s">
        <v>175</v>
      </c>
      <c r="B17" s="129">
        <v>29254656.75</v>
      </c>
      <c r="C17" s="302">
        <v>5421261.2400000002</v>
      </c>
      <c r="D17" s="111">
        <v>40988</v>
      </c>
      <c r="E17" s="415">
        <v>34716905.990000002</v>
      </c>
    </row>
    <row r="18" spans="1:5" s="128" customFormat="1" ht="15" x14ac:dyDescent="0.25">
      <c r="A18" s="357" t="s">
        <v>176</v>
      </c>
      <c r="B18" s="129">
        <v>10465361.83</v>
      </c>
      <c r="C18" s="302">
        <v>2634148.83</v>
      </c>
      <c r="D18" s="111">
        <v>16842</v>
      </c>
      <c r="E18" s="415">
        <v>13116352.66</v>
      </c>
    </row>
    <row r="19" spans="1:5" s="128" customFormat="1" ht="15" x14ac:dyDescent="0.25">
      <c r="A19" s="357" t="s">
        <v>177</v>
      </c>
      <c r="B19" s="129">
        <v>5884998.0300000003</v>
      </c>
      <c r="C19" s="302">
        <v>1399874.75</v>
      </c>
      <c r="D19" s="111">
        <v>79482</v>
      </c>
      <c r="E19" s="415">
        <v>7364354.7800000003</v>
      </c>
    </row>
    <row r="20" spans="1:5" s="128" customFormat="1" ht="15" x14ac:dyDescent="0.25">
      <c r="A20" s="357" t="s">
        <v>178</v>
      </c>
      <c r="B20" s="129">
        <v>6175750.1200000001</v>
      </c>
      <c r="C20" s="302">
        <v>2769024.24</v>
      </c>
      <c r="D20" s="111">
        <v>20464</v>
      </c>
      <c r="E20" s="415">
        <v>8965238.3599999994</v>
      </c>
    </row>
    <row r="21" spans="1:5" s="128" customFormat="1" ht="15" x14ac:dyDescent="0.25">
      <c r="A21" s="357" t="s">
        <v>179</v>
      </c>
      <c r="B21" s="129">
        <v>17914147.276999999</v>
      </c>
      <c r="C21" s="302">
        <v>2654644</v>
      </c>
      <c r="D21" s="111"/>
      <c r="E21" s="415">
        <v>20568791.276999999</v>
      </c>
    </row>
    <row r="22" spans="1:5" s="128" customFormat="1" ht="15" x14ac:dyDescent="0.25">
      <c r="A22" s="357" t="s">
        <v>180</v>
      </c>
      <c r="B22" s="129">
        <v>14280651.35</v>
      </c>
      <c r="C22" s="302">
        <v>3053078.7</v>
      </c>
      <c r="D22" s="111">
        <v>6306</v>
      </c>
      <c r="E22" s="415">
        <v>17340036.050000001</v>
      </c>
    </row>
    <row r="23" spans="1:5" s="128" customFormat="1" ht="15" x14ac:dyDescent="0.25">
      <c r="A23" s="357" t="s">
        <v>181</v>
      </c>
      <c r="B23" s="129">
        <v>3629895.77</v>
      </c>
      <c r="C23" s="302">
        <v>711589.76</v>
      </c>
      <c r="D23" s="111">
        <v>1115</v>
      </c>
      <c r="E23" s="415">
        <v>4342600.53</v>
      </c>
    </row>
    <row r="24" spans="1:5" s="128" customFormat="1" ht="15" x14ac:dyDescent="0.25">
      <c r="A24" s="357" t="s">
        <v>182</v>
      </c>
      <c r="B24" s="129">
        <v>52705822.373000003</v>
      </c>
      <c r="C24" s="302">
        <v>18726787.289999999</v>
      </c>
      <c r="D24" s="111">
        <v>32136</v>
      </c>
      <c r="E24" s="415">
        <v>71464745.663000003</v>
      </c>
    </row>
    <row r="25" spans="1:5" s="128" customFormat="1" ht="15" x14ac:dyDescent="0.25">
      <c r="A25" s="357" t="s">
        <v>183</v>
      </c>
      <c r="B25" s="129">
        <v>15489444.449999999</v>
      </c>
      <c r="C25" s="302">
        <v>2614549</v>
      </c>
      <c r="D25" s="111">
        <v>573474.69999999995</v>
      </c>
      <c r="E25" s="415">
        <v>18677468.149999999</v>
      </c>
    </row>
    <row r="26" spans="1:5" s="128" customFormat="1" ht="15" x14ac:dyDescent="0.25">
      <c r="A26" s="357" t="s">
        <v>184</v>
      </c>
      <c r="B26" s="129">
        <v>12207377.98</v>
      </c>
      <c r="C26" s="302">
        <v>4208005.9800000004</v>
      </c>
      <c r="D26" s="111">
        <v>160489</v>
      </c>
      <c r="E26" s="415">
        <v>16575872.960000001</v>
      </c>
    </row>
    <row r="27" spans="1:5" s="128" customFormat="1" ht="15" x14ac:dyDescent="0.25">
      <c r="A27" s="357" t="s">
        <v>185</v>
      </c>
      <c r="B27" s="129">
        <v>8710505.1899999995</v>
      </c>
      <c r="C27" s="302">
        <v>2022889</v>
      </c>
      <c r="D27" s="111">
        <v>43178</v>
      </c>
      <c r="E27" s="415">
        <v>10776572.189999999</v>
      </c>
    </row>
    <row r="28" spans="1:5" s="128" customFormat="1" ht="15" x14ac:dyDescent="0.25">
      <c r="A28" s="357" t="s">
        <v>186</v>
      </c>
      <c r="B28" s="129">
        <v>11123040.42</v>
      </c>
      <c r="C28" s="302">
        <v>1872279</v>
      </c>
      <c r="D28" s="111">
        <v>41601</v>
      </c>
      <c r="E28" s="415">
        <v>13036920.42</v>
      </c>
    </row>
    <row r="29" spans="1:5" s="128" customFormat="1" ht="15" x14ac:dyDescent="0.25">
      <c r="A29" s="357" t="s">
        <v>187</v>
      </c>
      <c r="B29" s="129">
        <v>15036907.33</v>
      </c>
      <c r="C29" s="302">
        <v>10601097.91</v>
      </c>
      <c r="D29" s="111">
        <v>39157</v>
      </c>
      <c r="E29" s="415">
        <v>25677162.239999998</v>
      </c>
    </row>
    <row r="30" spans="1:5" s="128" customFormat="1" ht="15" x14ac:dyDescent="0.25">
      <c r="A30" s="357" t="s">
        <v>188</v>
      </c>
      <c r="B30" s="129">
        <v>8457500.7300000004</v>
      </c>
      <c r="C30" s="302">
        <v>2201019.4300000002</v>
      </c>
      <c r="D30" s="111">
        <v>720</v>
      </c>
      <c r="E30" s="415">
        <v>10659240.16</v>
      </c>
    </row>
    <row r="31" spans="1:5" s="128" customFormat="1" ht="15" x14ac:dyDescent="0.25">
      <c r="A31" s="357" t="s">
        <v>189</v>
      </c>
      <c r="B31" s="129">
        <v>4306398.8600000003</v>
      </c>
      <c r="C31" s="302">
        <v>1380248.6</v>
      </c>
      <c r="D31" s="111">
        <v>28755</v>
      </c>
      <c r="E31" s="415">
        <v>5715402.46</v>
      </c>
    </row>
    <row r="32" spans="1:5" s="128" customFormat="1" ht="15" x14ac:dyDescent="0.25">
      <c r="A32" s="357" t="s">
        <v>190</v>
      </c>
      <c r="B32" s="129">
        <v>8202127.04</v>
      </c>
      <c r="C32" s="302">
        <v>2119534</v>
      </c>
      <c r="D32" s="111">
        <v>11741</v>
      </c>
      <c r="E32" s="415">
        <v>10333402.039999999</v>
      </c>
    </row>
    <row r="33" spans="1:5" s="128" customFormat="1" ht="15" x14ac:dyDescent="0.25">
      <c r="A33" s="357" t="s">
        <v>191</v>
      </c>
      <c r="B33" s="129">
        <v>2445509.44</v>
      </c>
      <c r="C33" s="302">
        <v>541914.03200000001</v>
      </c>
      <c r="D33" s="111"/>
      <c r="E33" s="415">
        <v>2987423.4720000001</v>
      </c>
    </row>
    <row r="34" spans="1:5" s="128" customFormat="1" ht="15" x14ac:dyDescent="0.25">
      <c r="A34" s="357" t="s">
        <v>192</v>
      </c>
      <c r="B34" s="129">
        <v>13763322.550000001</v>
      </c>
      <c r="C34" s="302">
        <v>4447488.6399999997</v>
      </c>
      <c r="D34" s="111">
        <v>4889</v>
      </c>
      <c r="E34" s="415">
        <v>18215700.190000001</v>
      </c>
    </row>
    <row r="35" spans="1:5" s="128" customFormat="1" ht="15" x14ac:dyDescent="0.25">
      <c r="A35" s="357" t="s">
        <v>193</v>
      </c>
      <c r="B35" s="129">
        <v>28963364.190000001</v>
      </c>
      <c r="C35" s="302">
        <v>3084695.66</v>
      </c>
      <c r="D35" s="111">
        <v>4150</v>
      </c>
      <c r="E35" s="415">
        <v>32052209.850000001</v>
      </c>
    </row>
    <row r="36" spans="1:5" s="128" customFormat="1" ht="15" x14ac:dyDescent="0.25">
      <c r="A36" s="357" t="s">
        <v>194</v>
      </c>
      <c r="B36" s="129">
        <v>43246425.799999997</v>
      </c>
      <c r="C36" s="302">
        <v>7905585.0999999996</v>
      </c>
      <c r="D36" s="111">
        <v>46438</v>
      </c>
      <c r="E36" s="415">
        <v>51198448.899999999</v>
      </c>
    </row>
    <row r="37" spans="1:5" s="128" customFormat="1" ht="15" x14ac:dyDescent="0.25">
      <c r="A37" s="357" t="s">
        <v>195</v>
      </c>
      <c r="B37" s="129">
        <v>13035471.41</v>
      </c>
      <c r="C37" s="302">
        <v>5266328</v>
      </c>
      <c r="D37" s="111">
        <v>32003</v>
      </c>
      <c r="E37" s="415">
        <v>18333802.41</v>
      </c>
    </row>
    <row r="38" spans="1:5" s="128" customFormat="1" ht="15" x14ac:dyDescent="0.25">
      <c r="A38" s="357" t="s">
        <v>196</v>
      </c>
      <c r="B38" s="129">
        <v>5689485.3499999996</v>
      </c>
      <c r="C38" s="302">
        <v>664982.84</v>
      </c>
      <c r="D38" s="111">
        <v>6259</v>
      </c>
      <c r="E38" s="415">
        <v>6360727.1900000004</v>
      </c>
    </row>
    <row r="39" spans="1:5" s="128" customFormat="1" ht="15" x14ac:dyDescent="0.25">
      <c r="A39" s="357" t="s">
        <v>197</v>
      </c>
      <c r="B39" s="129">
        <v>29227445.52</v>
      </c>
      <c r="C39" s="302">
        <v>5008902</v>
      </c>
      <c r="D39" s="111">
        <v>44869</v>
      </c>
      <c r="E39" s="415">
        <v>34281216.520000003</v>
      </c>
    </row>
    <row r="40" spans="1:5" s="128" customFormat="1" ht="15" x14ac:dyDescent="0.25">
      <c r="A40" s="357" t="s">
        <v>198</v>
      </c>
      <c r="B40" s="129">
        <v>6726447.9900000002</v>
      </c>
      <c r="C40" s="302">
        <v>4955873.9400000004</v>
      </c>
      <c r="D40" s="111">
        <v>11710</v>
      </c>
      <c r="E40" s="415">
        <v>11694031.93</v>
      </c>
    </row>
    <row r="41" spans="1:5" s="128" customFormat="1" ht="15" x14ac:dyDescent="0.25">
      <c r="A41" s="357" t="s">
        <v>199</v>
      </c>
      <c r="B41" s="129">
        <v>14642325.210000001</v>
      </c>
      <c r="C41" s="302">
        <v>2735221</v>
      </c>
      <c r="D41" s="111">
        <v>26040</v>
      </c>
      <c r="E41" s="415">
        <v>17403586.210000001</v>
      </c>
    </row>
    <row r="42" spans="1:5" s="128" customFormat="1" ht="15" x14ac:dyDescent="0.25">
      <c r="A42" s="357" t="s">
        <v>200</v>
      </c>
      <c r="B42" s="129">
        <v>25122097.300000001</v>
      </c>
      <c r="C42" s="302">
        <v>7703969.6299999999</v>
      </c>
      <c r="D42" s="111">
        <v>74291</v>
      </c>
      <c r="E42" s="415">
        <v>32900357.93</v>
      </c>
    </row>
    <row r="43" spans="1:5" s="128" customFormat="1" ht="15" x14ac:dyDescent="0.25">
      <c r="A43" s="357" t="s">
        <v>201</v>
      </c>
      <c r="B43" s="129">
        <v>1128168.01</v>
      </c>
      <c r="C43" s="302">
        <v>643018</v>
      </c>
      <c r="D43" s="111"/>
      <c r="E43" s="415">
        <v>1771186.01</v>
      </c>
    </row>
    <row r="44" spans="1:5" s="128" customFormat="1" ht="15" x14ac:dyDescent="0.25">
      <c r="A44" s="357" t="s">
        <v>202</v>
      </c>
      <c r="B44" s="129">
        <v>17831967.658</v>
      </c>
      <c r="C44" s="302">
        <v>1779750</v>
      </c>
      <c r="D44" s="111">
        <v>2500</v>
      </c>
      <c r="E44" s="415">
        <v>19614217.658</v>
      </c>
    </row>
    <row r="45" spans="1:5" s="128" customFormat="1" ht="15" x14ac:dyDescent="0.25">
      <c r="A45" s="357" t="s">
        <v>203</v>
      </c>
      <c r="B45" s="129">
        <v>9405970.9199999999</v>
      </c>
      <c r="C45" s="302">
        <v>819155.05</v>
      </c>
      <c r="D45" s="111">
        <v>540</v>
      </c>
      <c r="E45" s="415">
        <v>10225665.970000001</v>
      </c>
    </row>
    <row r="46" spans="1:5" s="128" customFormat="1" ht="15" x14ac:dyDescent="0.25">
      <c r="A46" s="357" t="s">
        <v>204</v>
      </c>
      <c r="B46" s="129">
        <v>23123116.050000001</v>
      </c>
      <c r="C46" s="302">
        <v>3141813.86</v>
      </c>
      <c r="D46" s="111">
        <v>9478</v>
      </c>
      <c r="E46" s="415">
        <v>26274407.91</v>
      </c>
    </row>
    <row r="47" spans="1:5" s="128" customFormat="1" ht="15" x14ac:dyDescent="0.25">
      <c r="A47" s="357" t="s">
        <v>205</v>
      </c>
      <c r="B47" s="129">
        <v>44437373.009999998</v>
      </c>
      <c r="C47" s="302">
        <v>17425452.949999999</v>
      </c>
      <c r="D47" s="111">
        <v>47342.47</v>
      </c>
      <c r="E47" s="415">
        <v>61910168.43</v>
      </c>
    </row>
    <row r="48" spans="1:5" s="128" customFormat="1" ht="15" x14ac:dyDescent="0.25">
      <c r="A48" s="357" t="s">
        <v>272</v>
      </c>
      <c r="B48" s="129">
        <v>5742050.8700000001</v>
      </c>
      <c r="C48" s="302">
        <v>2418032.6</v>
      </c>
      <c r="D48" s="488"/>
      <c r="E48" s="415">
        <v>8160083.4699999997</v>
      </c>
    </row>
    <row r="49" spans="1:5" s="128" customFormat="1" ht="15" x14ac:dyDescent="0.25">
      <c r="A49" s="357" t="s">
        <v>206</v>
      </c>
      <c r="B49" s="129">
        <v>7250417.8300000001</v>
      </c>
      <c r="C49" s="302">
        <v>2516015.2999999998</v>
      </c>
      <c r="D49" s="111">
        <v>2599</v>
      </c>
      <c r="E49" s="415">
        <v>9769032.1300000008</v>
      </c>
    </row>
    <row r="50" spans="1:5" s="128" customFormat="1" ht="15" x14ac:dyDescent="0.25">
      <c r="A50" s="357" t="s">
        <v>207</v>
      </c>
      <c r="B50" s="129">
        <v>1463414.45</v>
      </c>
      <c r="C50" s="302">
        <v>1168966.28</v>
      </c>
      <c r="D50" s="111">
        <v>320</v>
      </c>
      <c r="E50" s="415">
        <v>2632700.73</v>
      </c>
    </row>
    <row r="51" spans="1:5" s="128" customFormat="1" ht="15" x14ac:dyDescent="0.25">
      <c r="A51" s="357" t="s">
        <v>208</v>
      </c>
      <c r="B51" s="129">
        <v>26535492.045000002</v>
      </c>
      <c r="C51" s="302">
        <v>25715958.583999999</v>
      </c>
      <c r="D51" s="111">
        <v>1081</v>
      </c>
      <c r="E51" s="415">
        <v>52252531.629000001</v>
      </c>
    </row>
    <row r="52" spans="1:5" s="128" customFormat="1" ht="15" x14ac:dyDescent="0.25">
      <c r="A52" s="357" t="s">
        <v>209</v>
      </c>
      <c r="B52" s="129">
        <v>27398294.23</v>
      </c>
      <c r="C52" s="302">
        <v>5096199.5999999996</v>
      </c>
      <c r="D52" s="111">
        <v>72193</v>
      </c>
      <c r="E52" s="415">
        <v>32566686.829999998</v>
      </c>
    </row>
    <row r="53" spans="1:5" s="128" customFormat="1" ht="15" x14ac:dyDescent="0.25">
      <c r="A53" s="357" t="s">
        <v>210</v>
      </c>
      <c r="B53" s="129">
        <v>14944795.49</v>
      </c>
      <c r="C53" s="302">
        <v>2285619.62</v>
      </c>
      <c r="D53" s="111">
        <v>565</v>
      </c>
      <c r="E53" s="415">
        <v>17230980.109999999</v>
      </c>
    </row>
    <row r="54" spans="1:5" s="128" customFormat="1" ht="15" x14ac:dyDescent="0.25">
      <c r="A54" s="357" t="s">
        <v>211</v>
      </c>
      <c r="B54" s="129">
        <v>7600272.5</v>
      </c>
      <c r="C54" s="302">
        <v>2238806.9</v>
      </c>
      <c r="D54" s="111">
        <v>15100</v>
      </c>
      <c r="E54" s="415">
        <v>9854179.4000000004</v>
      </c>
    </row>
    <row r="55" spans="1:5" s="128" customFormat="1" ht="15.75" thickBot="1" x14ac:dyDescent="0.3">
      <c r="A55" s="357" t="s">
        <v>212</v>
      </c>
      <c r="B55" s="129">
        <v>8508143.3699999992</v>
      </c>
      <c r="C55" s="302">
        <v>702972.61</v>
      </c>
      <c r="D55" s="111"/>
      <c r="E55" s="415">
        <v>9211115.9800000004</v>
      </c>
    </row>
    <row r="56" spans="1:5" s="175" customFormat="1" ht="15.75" thickBot="1" x14ac:dyDescent="0.3">
      <c r="A56" s="260" t="s">
        <v>53</v>
      </c>
      <c r="B56" s="309">
        <f>SUBTOTAL(109,B4:B55)</f>
        <v>884681347.46600008</v>
      </c>
      <c r="C56" s="309">
        <f>SUBTOTAL(109,C4:C55)</f>
        <v>254311963.646</v>
      </c>
      <c r="D56" s="309">
        <f>SUBTOTAL(109,D4:D55)</f>
        <v>2254563.1700000004</v>
      </c>
      <c r="E56" s="436">
        <f>SUBTOTAL(109,E4:E55)</f>
        <v>1141247874.2820001</v>
      </c>
    </row>
    <row r="57" spans="1:5" s="128" customFormat="1" ht="15" x14ac:dyDescent="0.25">
      <c r="B57" s="176"/>
      <c r="C57" s="176"/>
    </row>
    <row r="58" spans="1:5" s="128" customFormat="1" ht="15" x14ac:dyDescent="0.25">
      <c r="A58" s="109" t="s">
        <v>143</v>
      </c>
      <c r="B58" s="176"/>
      <c r="C58" s="176"/>
    </row>
    <row r="59" spans="1:5" s="128" customFormat="1" ht="15" x14ac:dyDescent="0.25">
      <c r="A59" s="109" t="s">
        <v>434</v>
      </c>
      <c r="B59" s="176"/>
      <c r="C59" s="176"/>
    </row>
    <row r="60" spans="1:5" s="128" customFormat="1" ht="15" x14ac:dyDescent="0.25">
      <c r="A60" s="128" t="s">
        <v>301</v>
      </c>
      <c r="B60" s="176"/>
      <c r="C60" s="176"/>
    </row>
    <row r="61" spans="1:5" x14ac:dyDescent="0.2">
      <c r="A61" s="674"/>
      <c r="B61" s="674"/>
      <c r="C61" s="674"/>
      <c r="D61" s="674"/>
    </row>
    <row r="72" spans="1:1" ht="15" x14ac:dyDescent="0.25">
      <c r="A72" s="230"/>
    </row>
  </sheetData>
  <mergeCells count="2">
    <mergeCell ref="A61:D61"/>
    <mergeCell ref="A1:D1"/>
  </mergeCells>
  <pageMargins left="0.7" right="0.7" top="0.75" bottom="0.75" header="0.3" footer="0.3"/>
  <pageSetup orientation="portrait" r:id="rId1"/>
  <drawing r:id="rId2"/>
  <tableParts count="1">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workbookViewId="0">
      <selection activeCell="F7" sqref="F7"/>
    </sheetView>
  </sheetViews>
  <sheetFormatPr defaultColWidth="9" defaultRowHeight="12.75" x14ac:dyDescent="0.2"/>
  <cols>
    <col min="1" max="1" width="38.5" style="5" bestFit="1" customWidth="1"/>
    <col min="2" max="2" width="16.25" style="11" customWidth="1"/>
    <col min="3" max="3" width="18.875" style="12" customWidth="1"/>
    <col min="4" max="4" width="15.75" style="6" customWidth="1"/>
    <col min="5" max="5" width="14.875" style="13" customWidth="1"/>
    <col min="6" max="6" width="16.375" style="5" customWidth="1"/>
    <col min="7" max="7" width="19.625" style="5" customWidth="1"/>
    <col min="8" max="16384" width="9" style="5"/>
  </cols>
  <sheetData>
    <row r="1" spans="1:7" s="81" customFormat="1" ht="18.75" x14ac:dyDescent="0.3">
      <c r="A1" s="664" t="s">
        <v>366</v>
      </c>
      <c r="B1" s="664"/>
      <c r="C1" s="664"/>
      <c r="D1" s="664"/>
      <c r="E1" s="664"/>
    </row>
    <row r="2" spans="1:7" ht="15" customHeight="1" x14ac:dyDescent="0.2">
      <c r="A2" s="2"/>
      <c r="B2" s="3"/>
      <c r="C2" s="4"/>
      <c r="E2" s="4"/>
    </row>
    <row r="3" spans="1:7" s="99" customFormat="1" ht="61.5" customHeight="1" thickBot="1" x14ac:dyDescent="0.3">
      <c r="A3" s="353" t="s">
        <v>257</v>
      </c>
      <c r="B3" s="354" t="s">
        <v>240</v>
      </c>
      <c r="C3" s="438" t="s">
        <v>304</v>
      </c>
      <c r="D3" s="311" t="s">
        <v>148</v>
      </c>
      <c r="E3" s="441" t="s">
        <v>302</v>
      </c>
      <c r="F3" s="574" t="s">
        <v>303</v>
      </c>
      <c r="G3" s="575" t="s">
        <v>282</v>
      </c>
    </row>
    <row r="4" spans="1:7" s="115" customFormat="1" ht="15" x14ac:dyDescent="0.25">
      <c r="A4" s="251" t="s">
        <v>80</v>
      </c>
      <c r="B4" s="168">
        <v>18113</v>
      </c>
      <c r="C4" s="439">
        <v>534987618.54000002</v>
      </c>
      <c r="D4" s="168">
        <v>55</v>
      </c>
      <c r="E4" s="439">
        <v>35587.64</v>
      </c>
      <c r="F4" s="168">
        <v>10</v>
      </c>
      <c r="G4" s="439">
        <v>24894.87</v>
      </c>
    </row>
    <row r="5" spans="1:7" s="115" customFormat="1" ht="15" x14ac:dyDescent="0.25">
      <c r="A5" s="251" t="s">
        <v>83</v>
      </c>
      <c r="B5" s="168">
        <v>130</v>
      </c>
      <c r="C5" s="439">
        <v>7229493</v>
      </c>
      <c r="D5" s="168">
        <v>541</v>
      </c>
      <c r="E5" s="439">
        <v>4193763</v>
      </c>
      <c r="F5" s="168"/>
      <c r="G5" s="439"/>
    </row>
    <row r="6" spans="1:7" s="115" customFormat="1" ht="15" x14ac:dyDescent="0.25">
      <c r="A6" s="251" t="s">
        <v>84</v>
      </c>
      <c r="B6" s="168">
        <v>7783</v>
      </c>
      <c r="C6" s="439">
        <v>548057447</v>
      </c>
      <c r="D6" s="168">
        <v>7</v>
      </c>
      <c r="E6" s="439">
        <v>56489.8</v>
      </c>
      <c r="F6" s="168"/>
      <c r="G6" s="439"/>
    </row>
    <row r="7" spans="1:7" s="115" customFormat="1" ht="15" x14ac:dyDescent="0.25">
      <c r="A7" s="251" t="s">
        <v>85</v>
      </c>
      <c r="B7" s="168">
        <v>80</v>
      </c>
      <c r="C7" s="439">
        <v>3354115.5</v>
      </c>
      <c r="D7" s="382"/>
      <c r="E7" s="385"/>
      <c r="F7" s="168"/>
      <c r="G7" s="439"/>
    </row>
    <row r="8" spans="1:7" s="115" customFormat="1" ht="15" x14ac:dyDescent="0.25">
      <c r="A8" s="251" t="s">
        <v>86</v>
      </c>
      <c r="B8" s="168">
        <v>37587</v>
      </c>
      <c r="C8" s="439">
        <v>193135888.549999</v>
      </c>
      <c r="D8" s="168">
        <v>1596</v>
      </c>
      <c r="E8" s="439">
        <v>21255665.309999999</v>
      </c>
      <c r="F8" s="168"/>
      <c r="G8" s="439"/>
    </row>
    <row r="9" spans="1:7" s="115" customFormat="1" ht="15" x14ac:dyDescent="0.25">
      <c r="A9" s="251" t="s">
        <v>88</v>
      </c>
      <c r="B9" s="168">
        <v>491</v>
      </c>
      <c r="C9" s="439">
        <v>1736128.47</v>
      </c>
      <c r="D9" s="382"/>
      <c r="E9" s="385"/>
      <c r="F9" s="168"/>
      <c r="G9" s="439"/>
    </row>
    <row r="10" spans="1:7" s="115" customFormat="1" ht="15" x14ac:dyDescent="0.25">
      <c r="A10" s="251" t="s">
        <v>89</v>
      </c>
      <c r="B10" s="168">
        <v>2351</v>
      </c>
      <c r="C10" s="439">
        <v>1420771.422</v>
      </c>
      <c r="D10" s="168">
        <v>30</v>
      </c>
      <c r="E10" s="439">
        <v>39485.673999999999</v>
      </c>
      <c r="F10" s="168"/>
      <c r="G10" s="439"/>
    </row>
    <row r="11" spans="1:7" s="115" customFormat="1" ht="15" x14ac:dyDescent="0.25">
      <c r="A11" s="251" t="s">
        <v>91</v>
      </c>
      <c r="B11" s="168">
        <v>174</v>
      </c>
      <c r="C11" s="439">
        <v>14066111.572000001</v>
      </c>
      <c r="D11" s="382"/>
      <c r="E11" s="385"/>
      <c r="F11" s="168"/>
      <c r="G11" s="439"/>
    </row>
    <row r="12" spans="1:7" s="115" customFormat="1" ht="15" x14ac:dyDescent="0.25">
      <c r="A12" s="251" t="s">
        <v>87</v>
      </c>
      <c r="B12" s="168">
        <v>79011</v>
      </c>
      <c r="C12" s="439">
        <v>640341570.66099799</v>
      </c>
      <c r="D12" s="168">
        <v>48</v>
      </c>
      <c r="E12" s="439">
        <v>681538.1</v>
      </c>
      <c r="F12" s="168">
        <v>435</v>
      </c>
      <c r="G12" s="439">
        <v>313519.62199999997</v>
      </c>
    </row>
    <row r="13" spans="1:7" s="115" customFormat="1" ht="15" x14ac:dyDescent="0.25">
      <c r="A13" s="251" t="s">
        <v>92</v>
      </c>
      <c r="B13" s="168">
        <v>37102</v>
      </c>
      <c r="C13" s="439">
        <v>115901682.34999999</v>
      </c>
      <c r="D13" s="168">
        <v>218</v>
      </c>
      <c r="E13" s="439">
        <v>2152753.42</v>
      </c>
      <c r="F13" s="168"/>
      <c r="G13" s="439"/>
    </row>
    <row r="14" spans="1:7" s="115" customFormat="1" ht="15" x14ac:dyDescent="0.25">
      <c r="A14" s="251" t="s">
        <v>94</v>
      </c>
      <c r="B14" s="168">
        <v>2457</v>
      </c>
      <c r="C14" s="439">
        <v>72828213.090000004</v>
      </c>
      <c r="D14" s="168">
        <v>9</v>
      </c>
      <c r="E14" s="439">
        <v>8027724.7699999996</v>
      </c>
      <c r="F14" s="168"/>
      <c r="G14" s="439"/>
    </row>
    <row r="15" spans="1:7" s="115" customFormat="1" ht="15" x14ac:dyDescent="0.25">
      <c r="A15" s="251" t="s">
        <v>35</v>
      </c>
      <c r="B15" s="168">
        <v>98</v>
      </c>
      <c r="C15" s="439">
        <v>322333.71000000002</v>
      </c>
      <c r="D15" s="382"/>
      <c r="E15" s="385"/>
      <c r="F15" s="168"/>
      <c r="G15" s="439"/>
    </row>
    <row r="16" spans="1:7" s="115" customFormat="1" ht="15" x14ac:dyDescent="0.25">
      <c r="A16" s="251" t="s">
        <v>36</v>
      </c>
      <c r="B16" s="168">
        <v>208</v>
      </c>
      <c r="C16" s="439">
        <v>57315961.943999998</v>
      </c>
      <c r="D16" s="168">
        <v>113</v>
      </c>
      <c r="E16" s="439">
        <v>23418874.789999999</v>
      </c>
      <c r="F16" s="168"/>
      <c r="G16" s="439"/>
    </row>
    <row r="17" spans="1:7" s="115" customFormat="1" ht="15.75" thickBot="1" x14ac:dyDescent="0.3">
      <c r="A17" s="251" t="s">
        <v>37</v>
      </c>
      <c r="B17" s="168">
        <v>2477</v>
      </c>
      <c r="C17" s="439">
        <v>131335155</v>
      </c>
      <c r="D17" s="168">
        <v>4</v>
      </c>
      <c r="E17" s="439">
        <v>1396304</v>
      </c>
      <c r="F17" s="168">
        <v>2</v>
      </c>
      <c r="G17" s="439">
        <v>0</v>
      </c>
    </row>
    <row r="18" spans="1:7" s="128" customFormat="1" ht="15.75" thickBot="1" x14ac:dyDescent="0.3">
      <c r="A18" s="318" t="s">
        <v>1</v>
      </c>
      <c r="B18" s="235">
        <f>SUM(B4:B17)</f>
        <v>188062</v>
      </c>
      <c r="C18" s="236">
        <f>SUM(C4:C17)</f>
        <v>2322032490.8089967</v>
      </c>
      <c r="D18" s="235">
        <f>SUM(D4:D17)</f>
        <v>2621</v>
      </c>
      <c r="E18" s="236">
        <f>SUM(E4:E17)</f>
        <v>61258186.504000001</v>
      </c>
      <c r="F18" s="235">
        <f>SUBTOTAL(109,F4:F17)</f>
        <v>447</v>
      </c>
      <c r="G18" s="236">
        <f>SUBTOTAL(109,G4:G17)</f>
        <v>338414.49199999997</v>
      </c>
    </row>
    <row r="19" spans="1:7" s="99" customFormat="1" ht="15" x14ac:dyDescent="0.25">
      <c r="A19" s="109"/>
      <c r="B19" s="112"/>
      <c r="C19" s="177"/>
      <c r="D19" s="178"/>
      <c r="E19" s="179"/>
    </row>
    <row r="20" spans="1:7" s="99" customFormat="1" ht="15" x14ac:dyDescent="0.25">
      <c r="A20" s="109" t="s">
        <v>143</v>
      </c>
      <c r="B20" s="112"/>
      <c r="C20" s="177"/>
      <c r="D20" s="178"/>
      <c r="E20" s="179"/>
    </row>
    <row r="21" spans="1:7" s="99" customFormat="1" ht="15" x14ac:dyDescent="0.25">
      <c r="A21" s="109" t="s">
        <v>434</v>
      </c>
      <c r="B21" s="112"/>
      <c r="C21" s="177"/>
      <c r="D21" s="178"/>
      <c r="E21" s="179"/>
    </row>
    <row r="22" spans="1:7" s="99" customFormat="1" ht="15" x14ac:dyDescent="0.25">
      <c r="A22" s="99" t="s">
        <v>252</v>
      </c>
      <c r="B22" s="112"/>
      <c r="C22" s="177"/>
      <c r="D22" s="178"/>
      <c r="E22" s="179"/>
    </row>
    <row r="23" spans="1:7" s="99" customFormat="1" ht="15" x14ac:dyDescent="0.25">
      <c r="A23" s="230" t="s">
        <v>253</v>
      </c>
      <c r="B23" s="168"/>
      <c r="C23" s="180"/>
      <c r="D23" s="178"/>
      <c r="E23" s="181"/>
    </row>
    <row r="24" spans="1:7" s="1" customFormat="1" ht="78" customHeight="1" x14ac:dyDescent="0.25">
      <c r="A24" s="669" t="s">
        <v>258</v>
      </c>
      <c r="B24" s="669"/>
      <c r="C24" s="669"/>
      <c r="D24" s="669"/>
      <c r="E24" s="669"/>
      <c r="F24" s="669"/>
      <c r="G24" s="669"/>
    </row>
    <row r="25" spans="1:7" s="99" customFormat="1" ht="27" customHeight="1" x14ac:dyDescent="0.25">
      <c r="A25" s="670" t="s">
        <v>249</v>
      </c>
      <c r="B25" s="670"/>
      <c r="C25" s="670"/>
      <c r="D25" s="670"/>
      <c r="E25" s="670"/>
      <c r="F25" s="670"/>
      <c r="G25" s="670"/>
    </row>
    <row r="26" spans="1:7" x14ac:dyDescent="0.2">
      <c r="A26" s="670"/>
      <c r="B26" s="670"/>
      <c r="C26" s="670"/>
      <c r="D26" s="670"/>
      <c r="E26" s="670"/>
      <c r="F26" s="670"/>
      <c r="G26" s="670"/>
    </row>
  </sheetData>
  <mergeCells count="3">
    <mergeCell ref="A1:E1"/>
    <mergeCell ref="A25:G26"/>
    <mergeCell ref="A24:G24"/>
  </mergeCells>
  <pageMargins left="0.7" right="0.7" top="0.75" bottom="0.75" header="0.3" footer="0.3"/>
  <pageSetup orientation="landscape" r:id="rId1"/>
  <drawing r:id="rId2"/>
  <tableParts count="1">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zoomScaleNormal="100" workbookViewId="0">
      <selection activeCell="I6" sqref="I6:I7"/>
    </sheetView>
  </sheetViews>
  <sheetFormatPr defaultColWidth="9" defaultRowHeight="12.75" x14ac:dyDescent="0.2"/>
  <cols>
    <col min="1" max="1" width="43.875" style="9" customWidth="1"/>
    <col min="2" max="2" width="17.375" style="9" customWidth="1"/>
    <col min="3" max="3" width="15" style="15" customWidth="1"/>
    <col min="4" max="4" width="15.375" style="16" customWidth="1"/>
    <col min="5" max="5" width="14.625" style="17" customWidth="1"/>
    <col min="6" max="6" width="12" style="9" customWidth="1"/>
    <col min="7" max="7" width="13.875" style="9" customWidth="1"/>
    <col min="8" max="16384" width="9" style="9"/>
  </cols>
  <sheetData>
    <row r="1" spans="1:7" s="174" customFormat="1" ht="37.5" customHeight="1" x14ac:dyDescent="0.3">
      <c r="A1" s="675" t="s">
        <v>341</v>
      </c>
      <c r="B1" s="675"/>
      <c r="C1" s="675"/>
      <c r="D1" s="675"/>
      <c r="E1" s="675"/>
    </row>
    <row r="2" spans="1:7" ht="15" customHeight="1" thickBot="1" x14ac:dyDescent="0.25">
      <c r="A2" s="14"/>
    </row>
    <row r="3" spans="1:7" s="128" customFormat="1" ht="60.75" thickBot="1" x14ac:dyDescent="0.3">
      <c r="A3" s="182" t="s">
        <v>52</v>
      </c>
      <c r="B3" s="354" t="s">
        <v>240</v>
      </c>
      <c r="C3" s="273" t="s">
        <v>304</v>
      </c>
      <c r="D3" s="274" t="s">
        <v>148</v>
      </c>
      <c r="E3" s="275" t="s">
        <v>302</v>
      </c>
      <c r="F3" s="576" t="s">
        <v>303</v>
      </c>
      <c r="G3" s="577" t="s">
        <v>282</v>
      </c>
    </row>
    <row r="4" spans="1:7" s="128" customFormat="1" ht="15" x14ac:dyDescent="0.25">
      <c r="A4" s="253" t="s">
        <v>54</v>
      </c>
      <c r="B4" s="244">
        <v>406</v>
      </c>
      <c r="C4" s="304">
        <v>22649873.793000001</v>
      </c>
      <c r="D4" s="243">
        <v>6</v>
      </c>
      <c r="E4" s="306">
        <v>7316.94</v>
      </c>
      <c r="F4" s="243"/>
      <c r="G4" s="306"/>
    </row>
    <row r="5" spans="1:7" s="128" customFormat="1" ht="15" x14ac:dyDescent="0.25">
      <c r="A5" s="254" t="s">
        <v>77</v>
      </c>
      <c r="B5" s="176">
        <v>22982</v>
      </c>
      <c r="C5" s="305">
        <v>100739961.258</v>
      </c>
      <c r="D5" s="245">
        <v>617</v>
      </c>
      <c r="E5" s="307">
        <v>8829159</v>
      </c>
      <c r="F5" s="245">
        <v>37</v>
      </c>
      <c r="G5" s="307">
        <v>12172.467000000001</v>
      </c>
    </row>
    <row r="6" spans="1:7" s="128" customFormat="1" ht="14.25" customHeight="1" x14ac:dyDescent="0.25">
      <c r="A6" s="254" t="s">
        <v>24</v>
      </c>
      <c r="B6" s="176">
        <v>7356</v>
      </c>
      <c r="C6" s="305">
        <v>63457606.707999997</v>
      </c>
      <c r="D6" s="245">
        <v>1512</v>
      </c>
      <c r="E6" s="307">
        <v>16294555.27</v>
      </c>
      <c r="F6" s="245">
        <v>3</v>
      </c>
      <c r="G6" s="307">
        <v>1140.51</v>
      </c>
    </row>
    <row r="7" spans="1:7" s="128" customFormat="1" ht="15" x14ac:dyDescent="0.25">
      <c r="A7" s="254" t="s">
        <v>55</v>
      </c>
      <c r="B7" s="176">
        <v>2008</v>
      </c>
      <c r="C7" s="305">
        <v>44163464.909999996</v>
      </c>
      <c r="D7" s="245">
        <v>6</v>
      </c>
      <c r="E7" s="307">
        <v>34767.82</v>
      </c>
      <c r="F7" s="245">
        <v>6</v>
      </c>
      <c r="G7" s="307">
        <v>25813.008999999998</v>
      </c>
    </row>
    <row r="8" spans="1:7" s="128" customFormat="1" ht="15" x14ac:dyDescent="0.25">
      <c r="A8" s="254" t="s">
        <v>56</v>
      </c>
      <c r="B8" s="176">
        <v>2559</v>
      </c>
      <c r="C8" s="305">
        <v>47496093.748000003</v>
      </c>
      <c r="D8" s="245">
        <v>63</v>
      </c>
      <c r="E8" s="307">
        <v>1852327.2</v>
      </c>
      <c r="F8" s="245">
        <v>38</v>
      </c>
      <c r="G8" s="307">
        <v>9187.9950000000008</v>
      </c>
    </row>
    <row r="9" spans="1:7" s="128" customFormat="1" ht="15" x14ac:dyDescent="0.25">
      <c r="A9" s="254" t="s">
        <v>217</v>
      </c>
      <c r="B9" s="176">
        <v>2022</v>
      </c>
      <c r="C9" s="305">
        <v>46788922.196999997</v>
      </c>
      <c r="D9" s="386"/>
      <c r="E9" s="382"/>
      <c r="F9" s="245"/>
      <c r="G9" s="307"/>
    </row>
    <row r="10" spans="1:7" s="128" customFormat="1" ht="15" x14ac:dyDescent="0.25">
      <c r="A10" s="254" t="s">
        <v>57</v>
      </c>
      <c r="B10" s="176">
        <v>2446</v>
      </c>
      <c r="C10" s="305">
        <v>5988833.5499999998</v>
      </c>
      <c r="D10" s="245">
        <v>5</v>
      </c>
      <c r="E10" s="307">
        <v>28503.68</v>
      </c>
      <c r="F10" s="245"/>
      <c r="G10" s="307"/>
    </row>
    <row r="11" spans="1:7" s="128" customFormat="1" ht="14.25" customHeight="1" x14ac:dyDescent="0.25">
      <c r="A11" s="254" t="s">
        <v>58</v>
      </c>
      <c r="B11" s="176">
        <v>1641</v>
      </c>
      <c r="C11" s="305">
        <v>4106602.676</v>
      </c>
      <c r="D11" s="245">
        <v>15</v>
      </c>
      <c r="E11" s="485">
        <v>270763.65999999997</v>
      </c>
      <c r="F11" s="245">
        <v>26</v>
      </c>
      <c r="G11" s="307">
        <v>495.339</v>
      </c>
    </row>
    <row r="12" spans="1:7" s="128" customFormat="1" ht="15" x14ac:dyDescent="0.25">
      <c r="A12" s="254" t="s">
        <v>218</v>
      </c>
      <c r="B12" s="176">
        <v>37024</v>
      </c>
      <c r="C12" s="305">
        <v>47541397.169999696</v>
      </c>
      <c r="D12" s="245">
        <v>163</v>
      </c>
      <c r="E12" s="307">
        <v>632100.76</v>
      </c>
      <c r="F12" s="245"/>
      <c r="G12" s="307"/>
    </row>
    <row r="13" spans="1:7" s="128" customFormat="1" ht="15" x14ac:dyDescent="0.25">
      <c r="A13" s="254" t="s">
        <v>59</v>
      </c>
      <c r="B13" s="176">
        <v>17454</v>
      </c>
      <c r="C13" s="305">
        <v>39533805.199000001</v>
      </c>
      <c r="D13" s="245">
        <v>114</v>
      </c>
      <c r="E13" s="307">
        <v>30908472.440000001</v>
      </c>
      <c r="F13" s="245">
        <v>49</v>
      </c>
      <c r="G13" s="307">
        <v>21636.727999999999</v>
      </c>
    </row>
    <row r="14" spans="1:7" s="128" customFormat="1" ht="15" x14ac:dyDescent="0.25">
      <c r="A14" s="254" t="s">
        <v>60</v>
      </c>
      <c r="B14" s="176">
        <v>1589</v>
      </c>
      <c r="C14" s="305">
        <v>228661042.56299999</v>
      </c>
      <c r="D14" s="245">
        <v>5</v>
      </c>
      <c r="E14" s="486">
        <v>0</v>
      </c>
      <c r="F14" s="245"/>
      <c r="G14" s="307"/>
    </row>
    <row r="15" spans="1:7" s="128" customFormat="1" ht="15" x14ac:dyDescent="0.25">
      <c r="A15" s="254" t="s">
        <v>61</v>
      </c>
      <c r="B15" s="176">
        <v>278</v>
      </c>
      <c r="C15" s="305">
        <v>4340649.8820000002</v>
      </c>
      <c r="D15" s="245"/>
      <c r="E15" s="487"/>
      <c r="F15" s="245">
        <v>1</v>
      </c>
      <c r="G15" s="307">
        <v>0</v>
      </c>
    </row>
    <row r="16" spans="1:7" s="128" customFormat="1" ht="14.25" customHeight="1" x14ac:dyDescent="0.25">
      <c r="A16" s="254" t="s">
        <v>62</v>
      </c>
      <c r="B16" s="176">
        <v>11783</v>
      </c>
      <c r="C16" s="305">
        <v>244078721.743</v>
      </c>
      <c r="D16" s="245">
        <v>2</v>
      </c>
      <c r="E16" s="307">
        <v>0</v>
      </c>
      <c r="F16" s="245">
        <v>20</v>
      </c>
      <c r="G16" s="307">
        <v>50826.286999999997</v>
      </c>
    </row>
    <row r="17" spans="1:7" s="128" customFormat="1" ht="15" x14ac:dyDescent="0.25">
      <c r="A17" s="254" t="s">
        <v>219</v>
      </c>
      <c r="B17" s="176">
        <v>25610</v>
      </c>
      <c r="C17" s="305">
        <v>256793819.96000001</v>
      </c>
      <c r="D17" s="245">
        <v>9</v>
      </c>
      <c r="E17" s="307">
        <v>32385.829000000002</v>
      </c>
      <c r="F17" s="245">
        <v>74</v>
      </c>
      <c r="G17" s="307">
        <v>65747.061000000002</v>
      </c>
    </row>
    <row r="18" spans="1:7" s="128" customFormat="1" ht="15" x14ac:dyDescent="0.25">
      <c r="A18" s="254" t="s">
        <v>121</v>
      </c>
      <c r="B18" s="176">
        <v>54</v>
      </c>
      <c r="C18" s="305">
        <v>263700.28100000002</v>
      </c>
      <c r="D18" s="386"/>
      <c r="E18" s="385"/>
      <c r="F18" s="245"/>
      <c r="G18" s="307"/>
    </row>
    <row r="19" spans="1:7" s="128" customFormat="1" ht="14.25" customHeight="1" x14ac:dyDescent="0.25">
      <c r="A19" s="254" t="s">
        <v>220</v>
      </c>
      <c r="B19" s="176">
        <v>411</v>
      </c>
      <c r="C19" s="305">
        <v>192877995.68900001</v>
      </c>
      <c r="D19" s="245">
        <v>8</v>
      </c>
      <c r="E19" s="307">
        <v>85455</v>
      </c>
      <c r="F19" s="245"/>
      <c r="G19" s="307"/>
    </row>
    <row r="20" spans="1:7" s="128" customFormat="1" ht="13.5" customHeight="1" x14ac:dyDescent="0.25">
      <c r="A20" s="254" t="s">
        <v>63</v>
      </c>
      <c r="B20" s="176">
        <v>29476</v>
      </c>
      <c r="C20" s="305">
        <v>424650651.90499997</v>
      </c>
      <c r="D20" s="245">
        <v>14</v>
      </c>
      <c r="E20" s="307">
        <v>48779.65</v>
      </c>
      <c r="F20" s="245">
        <v>155</v>
      </c>
      <c r="G20" s="307">
        <v>122249.442</v>
      </c>
    </row>
    <row r="21" spans="1:7" s="128" customFormat="1" ht="15" x14ac:dyDescent="0.25">
      <c r="A21" s="254" t="s">
        <v>221</v>
      </c>
      <c r="B21" s="176">
        <v>1411</v>
      </c>
      <c r="C21" s="305">
        <v>78350151.656000003</v>
      </c>
      <c r="D21" s="245">
        <v>34</v>
      </c>
      <c r="E21" s="307">
        <v>2181110.15</v>
      </c>
      <c r="F21" s="245"/>
      <c r="G21" s="307"/>
    </row>
    <row r="22" spans="1:7" s="128" customFormat="1" ht="15" x14ac:dyDescent="0.25">
      <c r="A22" s="254" t="s">
        <v>64</v>
      </c>
      <c r="B22" s="176">
        <v>79</v>
      </c>
      <c r="C22" s="307">
        <v>8165486</v>
      </c>
      <c r="D22" s="382"/>
      <c r="E22" s="382"/>
      <c r="F22" s="245">
        <v>1</v>
      </c>
      <c r="G22" s="307">
        <v>0</v>
      </c>
    </row>
    <row r="23" spans="1:7" s="128" customFormat="1" ht="15" x14ac:dyDescent="0.25">
      <c r="A23" s="254" t="s">
        <v>222</v>
      </c>
      <c r="B23" s="176">
        <v>6057</v>
      </c>
      <c r="C23" s="305">
        <v>151128504.766</v>
      </c>
      <c r="D23" s="245">
        <v>23</v>
      </c>
      <c r="E23" s="307">
        <v>39520.822</v>
      </c>
      <c r="F23" s="245"/>
      <c r="G23" s="307"/>
    </row>
    <row r="24" spans="1:7" s="128" customFormat="1" ht="15" x14ac:dyDescent="0.25">
      <c r="A24" s="254" t="s">
        <v>65</v>
      </c>
      <c r="B24" s="176">
        <v>15269</v>
      </c>
      <c r="C24" s="305">
        <v>308799387.74900001</v>
      </c>
      <c r="D24" s="245">
        <v>20</v>
      </c>
      <c r="E24" s="307">
        <v>12087.243</v>
      </c>
      <c r="F24" s="245">
        <v>37</v>
      </c>
      <c r="G24" s="307">
        <v>29145.653999999999</v>
      </c>
    </row>
    <row r="25" spans="1:7" s="128" customFormat="1" ht="15.75" thickBot="1" x14ac:dyDescent="0.3">
      <c r="A25" s="255" t="s">
        <v>66</v>
      </c>
      <c r="B25" s="346">
        <v>147</v>
      </c>
      <c r="C25" s="341">
        <v>1455817.406</v>
      </c>
      <c r="D25" s="346">
        <v>5</v>
      </c>
      <c r="E25" s="355">
        <v>881.04</v>
      </c>
      <c r="F25" s="346"/>
      <c r="G25" s="355"/>
    </row>
    <row r="26" spans="1:7" s="128" customFormat="1" ht="15.75" thickBot="1" x14ac:dyDescent="0.3">
      <c r="A26" s="264" t="s">
        <v>1</v>
      </c>
      <c r="B26" s="336">
        <f>SUM(B4:B25)</f>
        <v>188062</v>
      </c>
      <c r="C26" s="337">
        <f>SUM(C4:C25)</f>
        <v>2322032490.8089995</v>
      </c>
      <c r="D26" s="338">
        <f>SUM(D4:D25)</f>
        <v>2621</v>
      </c>
      <c r="E26" s="339">
        <f>SUM(E4:E25)</f>
        <v>61258186.504000001</v>
      </c>
      <c r="F26" s="338">
        <f>SUBTOTAL(109,F4:F25)</f>
        <v>447</v>
      </c>
      <c r="G26" s="339">
        <f>SUBTOTAL(109,G4:G25)</f>
        <v>338414.49199999997</v>
      </c>
    </row>
    <row r="27" spans="1:7" s="109" customFormat="1" ht="15" x14ac:dyDescent="0.25">
      <c r="A27" s="183"/>
      <c r="B27" s="184"/>
      <c r="C27" s="185"/>
      <c r="D27" s="186"/>
      <c r="E27" s="187"/>
    </row>
    <row r="28" spans="1:7" s="109" customFormat="1" ht="15" x14ac:dyDescent="0.25">
      <c r="A28" s="109" t="s">
        <v>143</v>
      </c>
      <c r="B28" s="184"/>
      <c r="C28" s="185"/>
      <c r="D28" s="186"/>
      <c r="E28" s="187"/>
    </row>
    <row r="29" spans="1:7" s="109" customFormat="1" ht="15" x14ac:dyDescent="0.25">
      <c r="A29" s="109" t="s">
        <v>434</v>
      </c>
      <c r="B29" s="184"/>
      <c r="C29" s="185"/>
      <c r="D29" s="186"/>
      <c r="E29" s="187"/>
    </row>
    <row r="30" spans="1:7" s="109" customFormat="1" ht="15" x14ac:dyDescent="0.25">
      <c r="A30" s="99" t="s">
        <v>252</v>
      </c>
      <c r="B30" s="184"/>
      <c r="C30" s="185"/>
      <c r="D30" s="186"/>
      <c r="E30" s="187"/>
    </row>
    <row r="31" spans="1:7" s="128" customFormat="1" ht="15" x14ac:dyDescent="0.25">
      <c r="A31" s="230" t="s">
        <v>253</v>
      </c>
      <c r="C31" s="188"/>
      <c r="D31" s="189"/>
      <c r="E31" s="190"/>
    </row>
    <row r="32" spans="1:7" s="128" customFormat="1" ht="15" x14ac:dyDescent="0.25">
      <c r="A32" s="99" t="s">
        <v>305</v>
      </c>
      <c r="C32" s="188"/>
      <c r="D32" s="189"/>
      <c r="E32" s="190"/>
    </row>
    <row r="33" spans="1:1" x14ac:dyDescent="0.2">
      <c r="A33" s="5"/>
    </row>
    <row r="34" spans="1:1" x14ac:dyDescent="0.2">
      <c r="A34" s="5"/>
    </row>
  </sheetData>
  <mergeCells count="1">
    <mergeCell ref="A1:E1"/>
  </mergeCells>
  <pageMargins left="0.7" right="0.7" top="0.75" bottom="0.75" header="0.3" footer="0.3"/>
  <pageSetup orientation="landscape" r:id="rId1"/>
  <drawing r:id="rId2"/>
  <tableParts count="1">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workbookViewId="0">
      <selection activeCell="H8" sqref="H8"/>
    </sheetView>
  </sheetViews>
  <sheetFormatPr defaultColWidth="9" defaultRowHeight="12.75" x14ac:dyDescent="0.2"/>
  <cols>
    <col min="1" max="1" width="38" style="5" customWidth="1"/>
    <col min="2" max="2" width="11" style="11" customWidth="1"/>
    <col min="3" max="3" width="16.625" style="5" customWidth="1"/>
    <col min="4" max="4" width="10.5" style="6" customWidth="1"/>
    <col min="5" max="5" width="16.75" style="8" customWidth="1"/>
    <col min="6" max="6" width="14.5" style="5" customWidth="1"/>
    <col min="7" max="7" width="13.125" style="5" customWidth="1"/>
    <col min="8" max="16384" width="9" style="5"/>
  </cols>
  <sheetData>
    <row r="1" spans="1:7" s="192" customFormat="1" ht="18.75" x14ac:dyDescent="0.3">
      <c r="A1" s="148" t="s">
        <v>342</v>
      </c>
      <c r="B1" s="191"/>
      <c r="D1" s="193"/>
      <c r="E1" s="194"/>
    </row>
    <row r="2" spans="1:7" ht="15" customHeight="1" thickBot="1" x14ac:dyDescent="0.25">
      <c r="A2" s="2"/>
      <c r="E2" s="44"/>
    </row>
    <row r="3" spans="1:7" s="99" customFormat="1" ht="60.75" thickBot="1" x14ac:dyDescent="0.3">
      <c r="A3" s="265" t="s">
        <v>299</v>
      </c>
      <c r="B3" s="258" t="s">
        <v>241</v>
      </c>
      <c r="C3" s="443" t="s">
        <v>304</v>
      </c>
      <c r="D3" s="258" t="s">
        <v>67</v>
      </c>
      <c r="E3" s="445" t="s">
        <v>306</v>
      </c>
      <c r="F3" s="576" t="s">
        <v>307</v>
      </c>
      <c r="G3" s="576" t="s">
        <v>282</v>
      </c>
    </row>
    <row r="4" spans="1:7" s="99" customFormat="1" ht="15" x14ac:dyDescent="0.25">
      <c r="A4" s="251" t="s">
        <v>80</v>
      </c>
      <c r="B4" s="176">
        <v>115436.649</v>
      </c>
      <c r="C4" s="307">
        <v>0</v>
      </c>
      <c r="D4" s="176">
        <v>21135.851999999999</v>
      </c>
      <c r="E4" s="307">
        <v>3037536.68</v>
      </c>
      <c r="F4" s="176"/>
      <c r="G4" s="314"/>
    </row>
    <row r="5" spans="1:7" s="99" customFormat="1" ht="15" x14ac:dyDescent="0.25">
      <c r="A5" s="251" t="s">
        <v>83</v>
      </c>
      <c r="B5" s="176">
        <v>7305.9070000000002</v>
      </c>
      <c r="C5" s="307">
        <v>0</v>
      </c>
      <c r="D5" s="176">
        <v>1543.4369999999999</v>
      </c>
      <c r="E5" s="307">
        <v>3141714</v>
      </c>
      <c r="F5" s="176"/>
      <c r="G5" s="314"/>
    </row>
    <row r="6" spans="1:7" s="99" customFormat="1" ht="15" x14ac:dyDescent="0.25">
      <c r="A6" s="251" t="s">
        <v>84</v>
      </c>
      <c r="B6" s="176">
        <v>697024.72499999998</v>
      </c>
      <c r="C6" s="307">
        <v>2979135</v>
      </c>
      <c r="D6" s="176">
        <v>9143.5879999999997</v>
      </c>
      <c r="E6" s="307">
        <v>4230887</v>
      </c>
      <c r="F6" s="176">
        <v>1494202.54</v>
      </c>
      <c r="G6" s="314">
        <v>61620</v>
      </c>
    </row>
    <row r="7" spans="1:7" s="99" customFormat="1" ht="15" x14ac:dyDescent="0.25">
      <c r="A7" s="251" t="s">
        <v>85</v>
      </c>
      <c r="B7" s="176">
        <v>4324.2299999999996</v>
      </c>
      <c r="C7" s="307">
        <v>0</v>
      </c>
      <c r="D7" s="176">
        <v>1444.07</v>
      </c>
      <c r="E7" s="307">
        <v>160422.34</v>
      </c>
      <c r="F7" s="176"/>
      <c r="G7" s="314"/>
    </row>
    <row r="8" spans="1:7" s="99" customFormat="1" ht="15" x14ac:dyDescent="0.25">
      <c r="A8" s="251" t="s">
        <v>86</v>
      </c>
      <c r="B8" s="176">
        <v>76122.12</v>
      </c>
      <c r="C8" s="307">
        <v>8999219.4100000001</v>
      </c>
      <c r="D8" s="176">
        <v>5991.76</v>
      </c>
      <c r="E8" s="307">
        <v>13628318.390000001</v>
      </c>
      <c r="F8" s="176"/>
      <c r="G8" s="314"/>
    </row>
    <row r="9" spans="1:7" s="99" customFormat="1" ht="15" x14ac:dyDescent="0.25">
      <c r="A9" s="251" t="s">
        <v>88</v>
      </c>
      <c r="B9" s="176">
        <v>48134</v>
      </c>
      <c r="C9" s="307">
        <v>221592</v>
      </c>
      <c r="D9" s="176">
        <v>203</v>
      </c>
      <c r="E9" s="446">
        <v>0.01</v>
      </c>
      <c r="F9" s="176"/>
      <c r="G9" s="314"/>
    </row>
    <row r="10" spans="1:7" s="99" customFormat="1" ht="15" x14ac:dyDescent="0.25">
      <c r="A10" s="251" t="s">
        <v>89</v>
      </c>
      <c r="B10" s="176">
        <v>4477.5200000000004</v>
      </c>
      <c r="C10" s="307">
        <v>1570032.199</v>
      </c>
      <c r="D10" s="176">
        <v>1630.66</v>
      </c>
      <c r="E10" s="307">
        <v>607403.76500000001</v>
      </c>
      <c r="F10" s="176"/>
      <c r="G10" s="314"/>
    </row>
    <row r="11" spans="1:7" s="99" customFormat="1" ht="15" x14ac:dyDescent="0.25">
      <c r="A11" s="251" t="s">
        <v>91</v>
      </c>
      <c r="B11" s="176">
        <v>146768.402</v>
      </c>
      <c r="C11" s="307">
        <v>13920.58</v>
      </c>
      <c r="D11" s="176">
        <v>12.78</v>
      </c>
      <c r="E11" s="307">
        <v>1</v>
      </c>
      <c r="F11" s="176"/>
      <c r="G11" s="314"/>
    </row>
    <row r="12" spans="1:7" s="99" customFormat="1" ht="13.5" customHeight="1" x14ac:dyDescent="0.25">
      <c r="A12" s="251" t="s">
        <v>87</v>
      </c>
      <c r="B12" s="176">
        <v>2149764.6440000301</v>
      </c>
      <c r="C12" s="307">
        <v>642998.26899999997</v>
      </c>
      <c r="D12" s="176">
        <v>856.68200000000002</v>
      </c>
      <c r="E12" s="307">
        <v>607235.85900000005</v>
      </c>
      <c r="F12" s="176">
        <v>4121509.0460000001</v>
      </c>
      <c r="G12" s="314">
        <v>111099.27</v>
      </c>
    </row>
    <row r="13" spans="1:7" s="99" customFormat="1" ht="15" x14ac:dyDescent="0.25">
      <c r="A13" s="251" t="s">
        <v>93</v>
      </c>
      <c r="B13" s="176">
        <v>167.065</v>
      </c>
      <c r="C13" s="307">
        <v>57555</v>
      </c>
      <c r="D13" s="176"/>
      <c r="E13" s="446"/>
      <c r="F13" s="176"/>
      <c r="G13" s="314"/>
    </row>
    <row r="14" spans="1:7" s="99" customFormat="1" ht="15" x14ac:dyDescent="0.25">
      <c r="A14" s="251" t="s">
        <v>92</v>
      </c>
      <c r="B14" s="176">
        <v>49130.563999999897</v>
      </c>
      <c r="C14" s="307">
        <v>236147.53</v>
      </c>
      <c r="D14" s="176">
        <v>86533.790000000197</v>
      </c>
      <c r="E14" s="307">
        <v>11137793.560000001</v>
      </c>
      <c r="F14" s="176">
        <v>11916.449000000001</v>
      </c>
      <c r="G14" s="314">
        <v>0</v>
      </c>
    </row>
    <row r="15" spans="1:7" s="99" customFormat="1" ht="15" x14ac:dyDescent="0.25">
      <c r="A15" s="251" t="s">
        <v>94</v>
      </c>
      <c r="B15" s="176">
        <v>38685.370000000003</v>
      </c>
      <c r="C15" s="307">
        <v>98329859.329999998</v>
      </c>
      <c r="D15" s="176">
        <v>112.44</v>
      </c>
      <c r="E15" s="307">
        <v>5343257.13</v>
      </c>
      <c r="F15" s="176"/>
      <c r="G15" s="314"/>
    </row>
    <row r="16" spans="1:7" s="99" customFormat="1" ht="15" x14ac:dyDescent="0.25">
      <c r="A16" s="251" t="s">
        <v>35</v>
      </c>
      <c r="B16" s="176">
        <v>603.86</v>
      </c>
      <c r="C16" s="307">
        <v>800469.46</v>
      </c>
      <c r="D16" s="176">
        <v>18.87</v>
      </c>
      <c r="E16" s="307">
        <v>107798.04</v>
      </c>
      <c r="F16" s="176"/>
      <c r="G16" s="314"/>
    </row>
    <row r="17" spans="1:7" s="99" customFormat="1" ht="15" x14ac:dyDescent="0.25">
      <c r="A17" s="251" t="s">
        <v>36</v>
      </c>
      <c r="B17" s="176">
        <v>3759.81</v>
      </c>
      <c r="C17" s="307">
        <v>12427506.869999999</v>
      </c>
      <c r="D17" s="176">
        <v>328.75</v>
      </c>
      <c r="E17" s="307">
        <v>6009015.2000000002</v>
      </c>
      <c r="F17" s="176"/>
      <c r="G17" s="314"/>
    </row>
    <row r="18" spans="1:7" s="99" customFormat="1" ht="15.75" thickBot="1" x14ac:dyDescent="0.3">
      <c r="A18" s="251" t="s">
        <v>37</v>
      </c>
      <c r="B18" s="176">
        <v>122818.655</v>
      </c>
      <c r="C18" s="307">
        <v>7072006</v>
      </c>
      <c r="D18" s="176">
        <v>191.482</v>
      </c>
      <c r="E18" s="307">
        <v>94326</v>
      </c>
      <c r="F18" s="176">
        <v>56547</v>
      </c>
      <c r="G18" s="314">
        <v>0</v>
      </c>
    </row>
    <row r="19" spans="1:7" s="99" customFormat="1" ht="15.75" thickBot="1" x14ac:dyDescent="0.3">
      <c r="A19" s="265" t="s">
        <v>1</v>
      </c>
      <c r="B19" s="259">
        <f t="shared" ref="B19:G19" si="0">SUM(B4:B18)</f>
        <v>3464523.5210000295</v>
      </c>
      <c r="C19" s="444">
        <f t="shared" si="0"/>
        <v>133350441.648</v>
      </c>
      <c r="D19" s="259">
        <f t="shared" si="0"/>
        <v>129147.16100000021</v>
      </c>
      <c r="E19" s="444">
        <f t="shared" si="0"/>
        <v>48105708.974000007</v>
      </c>
      <c r="F19" s="259">
        <f t="shared" si="0"/>
        <v>5684175.0350000001</v>
      </c>
      <c r="G19" s="444">
        <f t="shared" si="0"/>
        <v>172719.27000000002</v>
      </c>
    </row>
    <row r="20" spans="1:7" s="99" customFormat="1" ht="15" x14ac:dyDescent="0.25">
      <c r="A20" s="109"/>
      <c r="B20" s="112"/>
      <c r="D20" s="178"/>
      <c r="E20" s="167"/>
    </row>
    <row r="21" spans="1:7" s="99" customFormat="1" ht="15" x14ac:dyDescent="0.25">
      <c r="A21" s="109" t="s">
        <v>143</v>
      </c>
      <c r="B21" s="112"/>
      <c r="D21" s="178"/>
      <c r="E21" s="167"/>
    </row>
    <row r="22" spans="1:7" s="99" customFormat="1" ht="15" x14ac:dyDescent="0.25">
      <c r="A22" s="109" t="s">
        <v>434</v>
      </c>
      <c r="B22" s="112"/>
      <c r="D22" s="178"/>
      <c r="E22" s="167"/>
    </row>
    <row r="23" spans="1:7" s="99" customFormat="1" ht="15" x14ac:dyDescent="0.25">
      <c r="A23" s="99" t="s">
        <v>252</v>
      </c>
      <c r="B23" s="112"/>
      <c r="D23" s="178"/>
      <c r="E23" s="167"/>
    </row>
    <row r="24" spans="1:7" s="99" customFormat="1" ht="29.25" customHeight="1" x14ac:dyDescent="0.25">
      <c r="A24" s="676" t="s">
        <v>308</v>
      </c>
      <c r="B24" s="676"/>
      <c r="C24" s="676"/>
      <c r="D24" s="676"/>
      <c r="E24" s="676"/>
    </row>
    <row r="25" spans="1:7" s="1" customFormat="1" ht="109.5" customHeight="1" x14ac:dyDescent="0.25">
      <c r="A25" s="669" t="s">
        <v>258</v>
      </c>
      <c r="B25" s="669"/>
      <c r="C25" s="669"/>
      <c r="D25" s="669"/>
      <c r="E25" s="669"/>
      <c r="F25" s="283"/>
    </row>
  </sheetData>
  <mergeCells count="2">
    <mergeCell ref="A24:E24"/>
    <mergeCell ref="A25:E25"/>
  </mergeCells>
  <pageMargins left="0.7" right="0.7" top="0.75" bottom="0.75" header="0.3" footer="0.3"/>
  <pageSetup orientation="landscape" r:id="rId1"/>
  <drawing r:id="rId2"/>
  <tableParts count="1">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zoomScaleNormal="100" workbookViewId="0">
      <selection sqref="A1:D1"/>
    </sheetView>
  </sheetViews>
  <sheetFormatPr defaultColWidth="9" defaultRowHeight="12.75" x14ac:dyDescent="0.2"/>
  <cols>
    <col min="1" max="1" width="19.875" style="5" bestFit="1" customWidth="1"/>
    <col min="2" max="2" width="13.375" style="11" bestFit="1" customWidth="1"/>
    <col min="3" max="3" width="12.125" style="29" bestFit="1" customWidth="1"/>
    <col min="4" max="4" width="12.875" style="38" customWidth="1"/>
    <col min="5" max="5" width="13.375" style="5" customWidth="1"/>
    <col min="6" max="7" width="9" style="5"/>
    <col min="8" max="8" width="10.125" style="5" bestFit="1" customWidth="1"/>
    <col min="9" max="16384" width="9" style="5"/>
  </cols>
  <sheetData>
    <row r="1" spans="1:5" s="138" customFormat="1" ht="42.75" customHeight="1" x14ac:dyDescent="0.3">
      <c r="A1" s="675" t="s">
        <v>343</v>
      </c>
      <c r="B1" s="675"/>
      <c r="C1" s="675"/>
      <c r="D1" s="675"/>
    </row>
    <row r="2" spans="1:5" s="1" customFormat="1" ht="15" customHeight="1" x14ac:dyDescent="0.25">
      <c r="A2" s="293"/>
      <c r="B2" s="294"/>
      <c r="C2" s="280"/>
      <c r="D2" s="295"/>
    </row>
    <row r="3" spans="1:5" s="101" customFormat="1" ht="45.75" thickBot="1" x14ac:dyDescent="0.3">
      <c r="A3" s="356" t="s">
        <v>238</v>
      </c>
      <c r="B3" s="195" t="s">
        <v>241</v>
      </c>
      <c r="C3" s="195" t="s">
        <v>67</v>
      </c>
      <c r="D3" s="258" t="s">
        <v>310</v>
      </c>
      <c r="E3" s="173" t="s">
        <v>8</v>
      </c>
    </row>
    <row r="4" spans="1:5" s="99" customFormat="1" ht="15" x14ac:dyDescent="0.25">
      <c r="A4" s="266" t="s">
        <v>163</v>
      </c>
      <c r="B4" s="302">
        <v>2932.4650000000001</v>
      </c>
      <c r="C4" s="302">
        <v>1649.4690000000001</v>
      </c>
      <c r="D4" s="302"/>
      <c r="E4" s="112">
        <v>4581.9340000000002</v>
      </c>
    </row>
    <row r="5" spans="1:5" s="99" customFormat="1" ht="15" x14ac:dyDescent="0.25">
      <c r="A5" s="267" t="s">
        <v>164</v>
      </c>
      <c r="B5" s="302">
        <v>52716.082000000002</v>
      </c>
      <c r="C5" s="302">
        <v>3736.7080000000201</v>
      </c>
      <c r="D5" s="302">
        <v>7834.8959999999997</v>
      </c>
      <c r="E5" s="112">
        <v>64287.686000000002</v>
      </c>
    </row>
    <row r="6" spans="1:5" s="115" customFormat="1" ht="15" x14ac:dyDescent="0.25">
      <c r="A6" s="267" t="s">
        <v>165</v>
      </c>
      <c r="B6" s="302">
        <v>145941.43599999999</v>
      </c>
      <c r="C6" s="302">
        <v>1428.3389999999999</v>
      </c>
      <c r="D6" s="302">
        <v>867295.8</v>
      </c>
      <c r="E6" s="112">
        <v>1014665.575</v>
      </c>
    </row>
    <row r="7" spans="1:5" s="115" customFormat="1" ht="15" x14ac:dyDescent="0.25">
      <c r="A7" s="267" t="s">
        <v>166</v>
      </c>
      <c r="B7" s="302">
        <v>2768.72</v>
      </c>
      <c r="C7" s="302">
        <v>3959.951</v>
      </c>
      <c r="D7" s="302"/>
      <c r="E7" s="112">
        <v>6728.6710000000003</v>
      </c>
    </row>
    <row r="8" spans="1:5" s="115" customFormat="1" ht="15" x14ac:dyDescent="0.25">
      <c r="A8" s="267" t="s">
        <v>167</v>
      </c>
      <c r="B8" s="302">
        <v>281236.95699999999</v>
      </c>
      <c r="C8" s="302">
        <v>3196.5929999999998</v>
      </c>
      <c r="D8" s="302">
        <v>371044.81</v>
      </c>
      <c r="E8" s="112">
        <v>655478.36</v>
      </c>
    </row>
    <row r="9" spans="1:5" s="115" customFormat="1" ht="15" x14ac:dyDescent="0.25">
      <c r="A9" s="267" t="s">
        <v>168</v>
      </c>
      <c r="B9" s="302">
        <v>114932.091</v>
      </c>
      <c r="C9" s="302">
        <v>35505.440000000002</v>
      </c>
      <c r="D9" s="302">
        <v>218311.43299999999</v>
      </c>
      <c r="E9" s="112">
        <v>368748.96399999998</v>
      </c>
    </row>
    <row r="10" spans="1:5" s="115" customFormat="1" ht="15" x14ac:dyDescent="0.25">
      <c r="A10" s="267" t="s">
        <v>169</v>
      </c>
      <c r="B10" s="302">
        <v>548.43499999999995</v>
      </c>
      <c r="C10" s="302">
        <v>417.577</v>
      </c>
      <c r="D10" s="302"/>
      <c r="E10" s="112">
        <v>966.01199999999994</v>
      </c>
    </row>
    <row r="11" spans="1:5" s="115" customFormat="1" ht="15" x14ac:dyDescent="0.25">
      <c r="A11" s="267" t="s">
        <v>170</v>
      </c>
      <c r="B11" s="302">
        <v>93.57</v>
      </c>
      <c r="C11" s="302">
        <v>18.192</v>
      </c>
      <c r="D11" s="302"/>
      <c r="E11" s="112">
        <v>111.762</v>
      </c>
    </row>
    <row r="12" spans="1:5" s="115" customFormat="1" ht="15" x14ac:dyDescent="0.25">
      <c r="A12" s="267" t="s">
        <v>269</v>
      </c>
      <c r="B12" s="302">
        <v>1435.17</v>
      </c>
      <c r="C12" s="302">
        <v>76.754999999999995</v>
      </c>
      <c r="D12" s="302"/>
      <c r="E12" s="112">
        <v>1511.925</v>
      </c>
    </row>
    <row r="13" spans="1:5" s="115" customFormat="1" ht="15" x14ac:dyDescent="0.25">
      <c r="A13" s="267" t="s">
        <v>171</v>
      </c>
      <c r="B13" s="302">
        <v>90368.978000000003</v>
      </c>
      <c r="C13" s="302">
        <v>2970.3009999999999</v>
      </c>
      <c r="D13" s="302">
        <v>56576.37</v>
      </c>
      <c r="E13" s="112">
        <v>149915.649</v>
      </c>
    </row>
    <row r="14" spans="1:5" s="115" customFormat="1" ht="15" x14ac:dyDescent="0.25">
      <c r="A14" s="267" t="s">
        <v>172</v>
      </c>
      <c r="B14" s="302">
        <v>5929.3890000000001</v>
      </c>
      <c r="C14" s="302">
        <v>1016.761</v>
      </c>
      <c r="D14" s="302"/>
      <c r="E14" s="112">
        <v>6946.15</v>
      </c>
    </row>
    <row r="15" spans="1:5" s="115" customFormat="1" ht="15" x14ac:dyDescent="0.25">
      <c r="A15" s="267" t="s">
        <v>173</v>
      </c>
      <c r="B15" s="302">
        <v>1281.029</v>
      </c>
      <c r="C15" s="302">
        <v>1278.1400000000001</v>
      </c>
      <c r="D15" s="302">
        <v>1</v>
      </c>
      <c r="E15" s="112">
        <v>2560.1689999999999</v>
      </c>
    </row>
    <row r="16" spans="1:5" s="115" customFormat="1" ht="15" x14ac:dyDescent="0.25">
      <c r="A16" s="267" t="s">
        <v>174</v>
      </c>
      <c r="B16" s="302">
        <v>243793.103</v>
      </c>
      <c r="C16" s="302">
        <v>1778.6279999999999</v>
      </c>
      <c r="D16" s="302">
        <v>635764.54</v>
      </c>
      <c r="E16" s="112">
        <v>881336.27099999995</v>
      </c>
    </row>
    <row r="17" spans="1:5" s="115" customFormat="1" ht="15" x14ac:dyDescent="0.25">
      <c r="A17" s="267" t="s">
        <v>175</v>
      </c>
      <c r="B17" s="302">
        <v>12579.208000000001</v>
      </c>
      <c r="C17" s="302">
        <v>2728.9029999999998</v>
      </c>
      <c r="D17" s="302"/>
      <c r="E17" s="112">
        <v>15308.111000000001</v>
      </c>
    </row>
    <row r="18" spans="1:5" s="115" customFormat="1" ht="15" x14ac:dyDescent="0.25">
      <c r="A18" s="267" t="s">
        <v>176</v>
      </c>
      <c r="B18" s="302">
        <v>2119.7939999999999</v>
      </c>
      <c r="C18" s="302">
        <v>1006.998</v>
      </c>
      <c r="D18" s="302"/>
      <c r="E18" s="112">
        <v>3126.7919999999999</v>
      </c>
    </row>
    <row r="19" spans="1:5" s="115" customFormat="1" ht="15" x14ac:dyDescent="0.25">
      <c r="A19" s="267" t="s">
        <v>177</v>
      </c>
      <c r="B19" s="302">
        <v>1492.5709999999999</v>
      </c>
      <c r="C19" s="302">
        <v>1027.518</v>
      </c>
      <c r="D19" s="302"/>
      <c r="E19" s="112">
        <v>2520.0889999999999</v>
      </c>
    </row>
    <row r="20" spans="1:5" s="115" customFormat="1" ht="15" x14ac:dyDescent="0.25">
      <c r="A20" s="267" t="s">
        <v>178</v>
      </c>
      <c r="B20" s="302">
        <v>97736.56</v>
      </c>
      <c r="C20" s="302">
        <v>864.34</v>
      </c>
      <c r="D20" s="302"/>
      <c r="E20" s="112">
        <v>98600.9</v>
      </c>
    </row>
    <row r="21" spans="1:5" s="115" customFormat="1" ht="15" x14ac:dyDescent="0.25">
      <c r="A21" s="267" t="s">
        <v>179</v>
      </c>
      <c r="B21" s="302">
        <v>6469.64</v>
      </c>
      <c r="C21" s="302">
        <v>899.23299999999995</v>
      </c>
      <c r="D21" s="302"/>
      <c r="E21" s="112">
        <v>7368.8729999999996</v>
      </c>
    </row>
    <row r="22" spans="1:5" s="115" customFormat="1" ht="15" x14ac:dyDescent="0.25">
      <c r="A22" s="267" t="s">
        <v>180</v>
      </c>
      <c r="B22" s="302">
        <v>6690.1180000000004</v>
      </c>
      <c r="C22" s="302">
        <v>1810.43</v>
      </c>
      <c r="D22" s="302">
        <v>19</v>
      </c>
      <c r="E22" s="112">
        <v>8519.5480000000007</v>
      </c>
    </row>
    <row r="23" spans="1:5" s="115" customFormat="1" ht="15" x14ac:dyDescent="0.25">
      <c r="A23" s="267" t="s">
        <v>181</v>
      </c>
      <c r="B23" s="302">
        <v>1934.75</v>
      </c>
      <c r="C23" s="302">
        <v>4168.8879999999999</v>
      </c>
      <c r="D23" s="302"/>
      <c r="E23" s="112">
        <v>6103.6379999999999</v>
      </c>
    </row>
    <row r="24" spans="1:5" s="115" customFormat="1" ht="15" x14ac:dyDescent="0.25">
      <c r="A24" s="267" t="s">
        <v>182</v>
      </c>
      <c r="B24" s="302">
        <v>14177.66</v>
      </c>
      <c r="C24" s="302">
        <v>404.78899999999999</v>
      </c>
      <c r="D24" s="302"/>
      <c r="E24" s="112">
        <v>14582.449000000001</v>
      </c>
    </row>
    <row r="25" spans="1:5" s="115" customFormat="1" ht="15" x14ac:dyDescent="0.25">
      <c r="A25" s="267" t="s">
        <v>183</v>
      </c>
      <c r="B25" s="302">
        <v>2557.8519999999999</v>
      </c>
      <c r="C25" s="302">
        <v>1612.79</v>
      </c>
      <c r="D25" s="302">
        <v>20</v>
      </c>
      <c r="E25" s="112">
        <v>4190.6419999999998</v>
      </c>
    </row>
    <row r="26" spans="1:5" s="115" customFormat="1" ht="15" x14ac:dyDescent="0.25">
      <c r="A26" s="267" t="s">
        <v>184</v>
      </c>
      <c r="B26" s="302">
        <v>3992.8960000000002</v>
      </c>
      <c r="C26" s="302">
        <v>1724.192</v>
      </c>
      <c r="D26" s="302"/>
      <c r="E26" s="112">
        <v>5717.0879999999997</v>
      </c>
    </row>
    <row r="27" spans="1:5" s="115" customFormat="1" ht="15" x14ac:dyDescent="0.25">
      <c r="A27" s="267" t="s">
        <v>185</v>
      </c>
      <c r="B27" s="302">
        <v>10785.768</v>
      </c>
      <c r="C27" s="302">
        <v>3165.154</v>
      </c>
      <c r="D27" s="302"/>
      <c r="E27" s="112">
        <v>13950.922</v>
      </c>
    </row>
    <row r="28" spans="1:5" s="115" customFormat="1" ht="15" x14ac:dyDescent="0.25">
      <c r="A28" s="267" t="s">
        <v>186</v>
      </c>
      <c r="B28" s="302">
        <v>23495.713</v>
      </c>
      <c r="C28" s="302">
        <v>2134.7660000000001</v>
      </c>
      <c r="D28" s="302"/>
      <c r="E28" s="112">
        <v>25630.478999999999</v>
      </c>
    </row>
    <row r="29" spans="1:5" s="115" customFormat="1" ht="15" x14ac:dyDescent="0.25">
      <c r="A29" s="267" t="s">
        <v>187</v>
      </c>
      <c r="B29" s="302">
        <v>8491.3279999999995</v>
      </c>
      <c r="C29" s="302">
        <v>749.13999999999896</v>
      </c>
      <c r="D29" s="302"/>
      <c r="E29" s="112">
        <v>9240.4680000000008</v>
      </c>
    </row>
    <row r="30" spans="1:5" s="115" customFormat="1" ht="15" x14ac:dyDescent="0.25">
      <c r="A30" s="267" t="s">
        <v>188</v>
      </c>
      <c r="B30" s="302">
        <v>116775.511</v>
      </c>
      <c r="C30" s="302">
        <v>2188.0880000000002</v>
      </c>
      <c r="D30" s="302">
        <v>171811.36</v>
      </c>
      <c r="E30" s="112">
        <v>290774.95899999997</v>
      </c>
    </row>
    <row r="31" spans="1:5" s="115" customFormat="1" ht="15" x14ac:dyDescent="0.25">
      <c r="A31" s="267" t="s">
        <v>189</v>
      </c>
      <c r="B31" s="302">
        <v>103000.89200000001</v>
      </c>
      <c r="C31" s="302">
        <v>1074.143</v>
      </c>
      <c r="D31" s="302">
        <v>6875.74</v>
      </c>
      <c r="E31" s="112">
        <v>110950.77499999999</v>
      </c>
    </row>
    <row r="32" spans="1:5" s="115" customFormat="1" ht="15" x14ac:dyDescent="0.25">
      <c r="A32" s="267" t="s">
        <v>190</v>
      </c>
      <c r="B32" s="302">
        <v>76631.125</v>
      </c>
      <c r="C32" s="302">
        <v>725.31899999999996</v>
      </c>
      <c r="D32" s="302">
        <v>1653352.071</v>
      </c>
      <c r="E32" s="112">
        <v>1730708.5149999999</v>
      </c>
    </row>
    <row r="33" spans="1:5" s="115" customFormat="1" ht="15" x14ac:dyDescent="0.25">
      <c r="A33" s="267" t="s">
        <v>191</v>
      </c>
      <c r="B33" s="302">
        <v>2185.3159999999998</v>
      </c>
      <c r="C33" s="302">
        <v>235.11199999999999</v>
      </c>
      <c r="D33" s="302"/>
      <c r="E33" s="112">
        <v>2420.4279999999999</v>
      </c>
    </row>
    <row r="34" spans="1:5" s="115" customFormat="1" ht="15" x14ac:dyDescent="0.25">
      <c r="A34" s="267" t="s">
        <v>192</v>
      </c>
      <c r="B34" s="302">
        <v>8530.616</v>
      </c>
      <c r="C34" s="302">
        <v>526.75699999999995</v>
      </c>
      <c r="D34" s="302"/>
      <c r="E34" s="112">
        <v>9057.3729999999996</v>
      </c>
    </row>
    <row r="35" spans="1:5" s="115" customFormat="1" ht="15" x14ac:dyDescent="0.25">
      <c r="A35" s="267" t="s">
        <v>193</v>
      </c>
      <c r="B35" s="302">
        <v>287249.59999999998</v>
      </c>
      <c r="C35" s="302">
        <v>4691.683</v>
      </c>
      <c r="D35" s="302">
        <v>108000.02</v>
      </c>
      <c r="E35" s="112">
        <v>399941.30300000001</v>
      </c>
    </row>
    <row r="36" spans="1:5" s="115" customFormat="1" ht="15" x14ac:dyDescent="0.25">
      <c r="A36" s="267" t="s">
        <v>194</v>
      </c>
      <c r="B36" s="302">
        <v>19010.432000000001</v>
      </c>
      <c r="C36" s="302">
        <v>754.70600000000002</v>
      </c>
      <c r="D36" s="302"/>
      <c r="E36" s="112">
        <v>19765.137999999999</v>
      </c>
    </row>
    <row r="37" spans="1:5" s="115" customFormat="1" ht="15" x14ac:dyDescent="0.25">
      <c r="A37" s="267" t="s">
        <v>195</v>
      </c>
      <c r="B37" s="302">
        <v>3345.1480000000001</v>
      </c>
      <c r="C37" s="302">
        <v>1037.9770000000001</v>
      </c>
      <c r="D37" s="302">
        <v>0.02</v>
      </c>
      <c r="E37" s="112">
        <v>4383.1450000000004</v>
      </c>
    </row>
    <row r="38" spans="1:5" s="115" customFormat="1" ht="15" x14ac:dyDescent="0.25">
      <c r="A38" s="267" t="s">
        <v>196</v>
      </c>
      <c r="B38" s="302">
        <v>132428.24299999999</v>
      </c>
      <c r="C38" s="302">
        <v>1562.069</v>
      </c>
      <c r="D38" s="302">
        <v>930.3</v>
      </c>
      <c r="E38" s="112">
        <v>134920.61199999999</v>
      </c>
    </row>
    <row r="39" spans="1:5" s="115" customFormat="1" ht="15" x14ac:dyDescent="0.25">
      <c r="A39" s="267" t="s">
        <v>197</v>
      </c>
      <c r="B39" s="302">
        <v>14024.210999999999</v>
      </c>
      <c r="C39" s="302">
        <v>1435.1869999999999</v>
      </c>
      <c r="D39" s="302"/>
      <c r="E39" s="112">
        <v>15459.397999999999</v>
      </c>
    </row>
    <row r="40" spans="1:5" s="115" customFormat="1" ht="15" x14ac:dyDescent="0.25">
      <c r="A40" s="267" t="s">
        <v>198</v>
      </c>
      <c r="B40" s="302">
        <v>102905.70299999999</v>
      </c>
      <c r="C40" s="302">
        <v>2942.9340000000002</v>
      </c>
      <c r="D40" s="302">
        <v>286</v>
      </c>
      <c r="E40" s="112">
        <v>106134.637</v>
      </c>
    </row>
    <row r="41" spans="1:5" s="115" customFormat="1" ht="15" x14ac:dyDescent="0.25">
      <c r="A41" s="267" t="s">
        <v>199</v>
      </c>
      <c r="B41" s="302">
        <v>44149.726000000002</v>
      </c>
      <c r="C41" s="302">
        <v>1293.0820000000001</v>
      </c>
      <c r="D41" s="302">
        <v>67270.83</v>
      </c>
      <c r="E41" s="112">
        <v>112713.63800000001</v>
      </c>
    </row>
    <row r="42" spans="1:5" s="115" customFormat="1" ht="15" x14ac:dyDescent="0.25">
      <c r="A42" s="267" t="s">
        <v>200</v>
      </c>
      <c r="B42" s="302">
        <v>10324.540000000001</v>
      </c>
      <c r="C42" s="302">
        <v>2000.7449999999999</v>
      </c>
      <c r="D42" s="302"/>
      <c r="E42" s="112">
        <v>12325.285</v>
      </c>
    </row>
    <row r="43" spans="1:5" s="115" customFormat="1" ht="15" x14ac:dyDescent="0.25">
      <c r="A43" s="267" t="s">
        <v>201</v>
      </c>
      <c r="B43" s="302">
        <v>97.32</v>
      </c>
      <c r="C43" s="302">
        <v>36.53</v>
      </c>
      <c r="D43" s="302"/>
      <c r="E43" s="112">
        <v>133.85</v>
      </c>
    </row>
    <row r="44" spans="1:5" s="115" customFormat="1" ht="15" x14ac:dyDescent="0.25">
      <c r="A44" s="267" t="s">
        <v>202</v>
      </c>
      <c r="B44" s="302">
        <v>202248.82</v>
      </c>
      <c r="C44" s="302">
        <v>727.77300000000002</v>
      </c>
      <c r="D44" s="302"/>
      <c r="E44" s="112">
        <v>202976.59299999999</v>
      </c>
    </row>
    <row r="45" spans="1:5" s="115" customFormat="1" ht="15" x14ac:dyDescent="0.25">
      <c r="A45" s="267" t="s">
        <v>203</v>
      </c>
      <c r="B45" s="302">
        <v>37812.008999999998</v>
      </c>
      <c r="C45" s="302">
        <v>1273.5920000000001</v>
      </c>
      <c r="D45" s="302">
        <v>13650.68</v>
      </c>
      <c r="E45" s="112">
        <v>52736.281000000003</v>
      </c>
    </row>
    <row r="46" spans="1:5" s="115" customFormat="1" ht="15" x14ac:dyDescent="0.25">
      <c r="A46" s="267" t="s">
        <v>204</v>
      </c>
      <c r="B46" s="302">
        <v>33759.445</v>
      </c>
      <c r="C46" s="302">
        <v>1014.8579999999999</v>
      </c>
      <c r="D46" s="302"/>
      <c r="E46" s="112">
        <v>34774.303</v>
      </c>
    </row>
    <row r="47" spans="1:5" s="115" customFormat="1" ht="15" x14ac:dyDescent="0.25">
      <c r="A47" s="267" t="s">
        <v>205</v>
      </c>
      <c r="B47" s="302">
        <v>223698.927</v>
      </c>
      <c r="C47" s="302">
        <v>13682.925999999999</v>
      </c>
      <c r="D47" s="302"/>
      <c r="E47" s="112">
        <v>237381.853</v>
      </c>
    </row>
    <row r="48" spans="1:5" s="115" customFormat="1" ht="15" x14ac:dyDescent="0.25">
      <c r="A48" s="267" t="s">
        <v>272</v>
      </c>
      <c r="B48" s="302">
        <v>1354.75</v>
      </c>
      <c r="C48" s="302">
        <v>293.13900000000001</v>
      </c>
      <c r="D48" s="302"/>
      <c r="E48" s="112">
        <v>1647.8889999999999</v>
      </c>
    </row>
    <row r="49" spans="1:8" s="115" customFormat="1" ht="15" x14ac:dyDescent="0.25">
      <c r="A49" s="267" t="s">
        <v>206</v>
      </c>
      <c r="B49" s="302">
        <v>79412.285000000105</v>
      </c>
      <c r="C49" s="302">
        <v>944.072</v>
      </c>
      <c r="D49" s="302">
        <v>587944.97</v>
      </c>
      <c r="E49" s="112">
        <v>668301.32700000005</v>
      </c>
    </row>
    <row r="50" spans="1:8" s="115" customFormat="1" ht="15" x14ac:dyDescent="0.25">
      <c r="A50" s="267" t="s">
        <v>207</v>
      </c>
      <c r="B50" s="302">
        <v>384.71</v>
      </c>
      <c r="C50" s="302">
        <v>83.35</v>
      </c>
      <c r="D50" s="302">
        <v>15</v>
      </c>
      <c r="E50" s="112">
        <v>483.06</v>
      </c>
    </row>
    <row r="51" spans="1:8" s="115" customFormat="1" ht="15" x14ac:dyDescent="0.25">
      <c r="A51" s="267" t="s">
        <v>208</v>
      </c>
      <c r="B51" s="302">
        <v>23892.856</v>
      </c>
      <c r="C51" s="302">
        <v>1112.309</v>
      </c>
      <c r="D51" s="302"/>
      <c r="E51" s="112">
        <v>25005.165000000001</v>
      </c>
    </row>
    <row r="52" spans="1:8" s="115" customFormat="1" ht="15" x14ac:dyDescent="0.25">
      <c r="A52" s="267" t="s">
        <v>209</v>
      </c>
      <c r="B52" s="302">
        <v>610325.91999999504</v>
      </c>
      <c r="C52" s="302">
        <v>1534.268</v>
      </c>
      <c r="D52" s="302">
        <v>169563.25</v>
      </c>
      <c r="E52" s="112">
        <v>781423.43799999496</v>
      </c>
    </row>
    <row r="53" spans="1:8" s="99" customFormat="1" ht="15" x14ac:dyDescent="0.25">
      <c r="A53" s="267" t="s">
        <v>210</v>
      </c>
      <c r="B53" s="302">
        <v>7762.1880000000001</v>
      </c>
      <c r="C53" s="302">
        <v>1534.85</v>
      </c>
      <c r="D53" s="302"/>
      <c r="E53" s="112">
        <v>9297.0380000000005</v>
      </c>
    </row>
    <row r="54" spans="1:8" s="99" customFormat="1" ht="15" x14ac:dyDescent="0.25">
      <c r="A54" s="267" t="s">
        <v>211</v>
      </c>
      <c r="B54" s="302">
        <v>5135.5730000000003</v>
      </c>
      <c r="C54" s="302">
        <v>3766.7289999999998</v>
      </c>
      <c r="D54" s="302"/>
      <c r="E54" s="112">
        <v>8902.3019999999997</v>
      </c>
    </row>
    <row r="55" spans="1:8" s="115" customFormat="1" ht="15.75" thickBot="1" x14ac:dyDescent="0.3">
      <c r="A55" s="267" t="s">
        <v>212</v>
      </c>
      <c r="B55" s="302">
        <v>181576.372</v>
      </c>
      <c r="C55" s="302">
        <v>3344.9679999999998</v>
      </c>
      <c r="D55" s="302">
        <v>747606.94499999902</v>
      </c>
      <c r="E55" s="112">
        <v>932528.28500000003</v>
      </c>
      <c r="H55" s="416"/>
    </row>
    <row r="56" spans="1:8" s="99" customFormat="1" ht="15.75" thickBot="1" x14ac:dyDescent="0.3">
      <c r="A56" s="263" t="s">
        <v>1</v>
      </c>
      <c r="B56" s="303">
        <f>SUM(B4:B55)</f>
        <v>3464523.5209999946</v>
      </c>
      <c r="C56" s="303">
        <f>SUM(C4:C55)</f>
        <v>129147.16099999999</v>
      </c>
      <c r="D56" s="303">
        <f>SUM(D4:D55)</f>
        <v>5684175.0350000001</v>
      </c>
      <c r="E56" s="303">
        <f>SUM(E4:E55)</f>
        <v>9277845.7169999965</v>
      </c>
    </row>
    <row r="57" spans="1:8" s="99" customFormat="1" ht="15" x14ac:dyDescent="0.25">
      <c r="B57" s="112"/>
      <c r="C57" s="190"/>
      <c r="D57" s="196"/>
      <c r="H57" s="129"/>
    </row>
    <row r="58" spans="1:8" s="99" customFormat="1" ht="15" x14ac:dyDescent="0.25">
      <c r="A58" s="109" t="s">
        <v>143</v>
      </c>
      <c r="B58" s="277"/>
      <c r="C58" s="277"/>
      <c r="D58" s="277"/>
    </row>
    <row r="59" spans="1:8" s="99" customFormat="1" ht="15" x14ac:dyDescent="0.25">
      <c r="A59" s="109" t="s">
        <v>434</v>
      </c>
      <c r="B59" s="560"/>
      <c r="C59" s="560"/>
      <c r="D59" s="560"/>
    </row>
    <row r="60" spans="1:8" s="99" customFormat="1" ht="34.5" customHeight="1" x14ac:dyDescent="0.25">
      <c r="A60" s="677" t="s">
        <v>309</v>
      </c>
      <c r="B60" s="677"/>
      <c r="C60" s="677"/>
      <c r="D60" s="677"/>
      <c r="E60" s="677"/>
    </row>
  </sheetData>
  <mergeCells count="2">
    <mergeCell ref="A1:D1"/>
    <mergeCell ref="A60:E60"/>
  </mergeCells>
  <pageMargins left="0.7" right="0.7" top="0.75" bottom="0.75" header="0.3" footer="0.3"/>
  <pageSetup orientation="portrait" r:id="rId1"/>
  <drawing r:id="rId2"/>
  <tableParts count="1">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workbookViewId="0"/>
  </sheetViews>
  <sheetFormatPr defaultColWidth="9" defaultRowHeight="12.75" x14ac:dyDescent="0.2"/>
  <cols>
    <col min="1" max="1" width="14.875" style="11" customWidth="1"/>
    <col min="2" max="2" width="38.375" style="11" bestFit="1" customWidth="1"/>
    <col min="3" max="3" width="11.375" style="11" customWidth="1"/>
    <col min="4" max="4" width="11.25" style="11" customWidth="1"/>
    <col min="5" max="5" width="10.625" style="11" customWidth="1"/>
    <col min="6" max="6" width="10" style="11" customWidth="1"/>
    <col min="7" max="8" width="8.5" style="11" customWidth="1"/>
    <col min="9" max="9" width="27.875" style="11" bestFit="1" customWidth="1"/>
    <col min="10" max="11" width="5.875" style="11" bestFit="1" customWidth="1"/>
    <col min="12" max="12" width="10.625" style="11" bestFit="1" customWidth="1"/>
    <col min="13" max="13" width="9.875" style="11" bestFit="1" customWidth="1"/>
    <col min="14" max="16" width="9.875" style="11" customWidth="1"/>
    <col min="17" max="17" width="13.5" style="11" customWidth="1"/>
    <col min="18" max="18" width="9.625" style="11" bestFit="1" customWidth="1"/>
    <col min="19" max="19" width="7" style="11" bestFit="1" customWidth="1"/>
    <col min="20" max="20" width="9.625" style="11" bestFit="1" customWidth="1"/>
    <col min="21" max="21" width="10.5" style="11" bestFit="1" customWidth="1"/>
    <col min="22" max="26" width="9.625" style="11" bestFit="1" customWidth="1"/>
    <col min="27" max="27" width="7" style="11" bestFit="1" customWidth="1"/>
    <col min="28" max="28" width="9.625" style="11" bestFit="1" customWidth="1"/>
    <col min="29" max="31" width="10.5" style="11" bestFit="1" customWidth="1"/>
    <col min="32" max="32" width="7.875" style="11" bestFit="1" customWidth="1"/>
    <col min="33" max="33" width="9.625" style="11" bestFit="1" customWidth="1"/>
    <col min="34" max="34" width="11.625" style="11" bestFit="1" customWidth="1"/>
    <col min="35" max="35" width="6.125" style="11" bestFit="1" customWidth="1"/>
    <col min="36" max="36" width="5.25" style="11" bestFit="1" customWidth="1"/>
    <col min="37" max="37" width="6.125" style="11" bestFit="1" customWidth="1"/>
    <col min="38" max="38" width="8.75" style="11" bestFit="1" customWidth="1"/>
    <col min="39" max="39" width="9.625" style="11" bestFit="1" customWidth="1"/>
    <col min="40" max="40" width="1.75" style="11" bestFit="1" customWidth="1"/>
    <col min="41" max="41" width="4.375" style="11" bestFit="1" customWidth="1"/>
    <col min="42" max="46" width="6.125" style="11" bestFit="1" customWidth="1"/>
    <col min="47" max="47" width="4.375" style="11" bestFit="1" customWidth="1"/>
    <col min="48" max="49" width="6.125" style="11" bestFit="1" customWidth="1"/>
    <col min="50" max="51" width="7" style="11" bestFit="1" customWidth="1"/>
    <col min="52" max="52" width="5.25" style="11" bestFit="1" customWidth="1"/>
    <col min="53" max="53" width="8.75" style="11" bestFit="1" customWidth="1"/>
    <col min="54" max="54" width="5.25" style="11" bestFit="1" customWidth="1"/>
    <col min="55" max="55" width="7.875" style="11" bestFit="1" customWidth="1"/>
    <col min="56" max="57" width="8.75" style="11" bestFit="1" customWidth="1"/>
    <col min="58" max="61" width="7.875" style="11" bestFit="1" customWidth="1"/>
    <col min="62" max="63" width="8.75" style="11" bestFit="1" customWidth="1"/>
    <col min="64" max="64" width="6.125" style="11" bestFit="1" customWidth="1"/>
    <col min="65" max="66" width="8.75" style="11" bestFit="1" customWidth="1"/>
    <col min="67" max="67" width="9.625" style="11" bestFit="1" customWidth="1"/>
    <col min="68" max="68" width="7" style="11" bestFit="1" customWidth="1"/>
    <col min="69" max="73" width="10.5" style="11" bestFit="1" customWidth="1"/>
    <col min="74" max="74" width="9.625" style="11" bestFit="1" customWidth="1"/>
    <col min="75" max="75" width="10.5" style="11" bestFit="1" customWidth="1"/>
    <col min="76" max="76" width="12.375" style="11" bestFit="1" customWidth="1"/>
    <col min="77" max="77" width="9" style="11"/>
    <col min="78" max="78" width="10.625" style="11" bestFit="1" customWidth="1"/>
    <col min="79" max="79" width="9.875" style="11" bestFit="1" customWidth="1"/>
    <col min="80" max="16384" width="9" style="11"/>
  </cols>
  <sheetData>
    <row r="1" spans="1:10" s="82" customFormat="1" ht="18.75" x14ac:dyDescent="0.3">
      <c r="A1" s="197" t="s">
        <v>344</v>
      </c>
    </row>
    <row r="2" spans="1:10" ht="15.75" thickBot="1" x14ac:dyDescent="0.3">
      <c r="A2" s="109"/>
      <c r="I2" s="43"/>
      <c r="J2" s="43"/>
    </row>
    <row r="3" spans="1:10" ht="60.75" thickBot="1" x14ac:dyDescent="0.3">
      <c r="A3" s="447" t="s">
        <v>223</v>
      </c>
      <c r="B3" s="447" t="s">
        <v>299</v>
      </c>
      <c r="C3" s="490" t="s">
        <v>213</v>
      </c>
      <c r="D3" s="490" t="s">
        <v>311</v>
      </c>
      <c r="E3" s="490" t="s">
        <v>214</v>
      </c>
      <c r="F3" s="490" t="s">
        <v>43</v>
      </c>
      <c r="I3" s="43"/>
      <c r="J3" s="43"/>
    </row>
    <row r="4" spans="1:10" ht="15" x14ac:dyDescent="0.25">
      <c r="A4" s="678" t="s">
        <v>224</v>
      </c>
      <c r="B4" s="452" t="s">
        <v>80</v>
      </c>
      <c r="C4" s="448">
        <v>231</v>
      </c>
      <c r="D4" s="448">
        <v>11</v>
      </c>
      <c r="E4" s="448">
        <v>50</v>
      </c>
      <c r="F4" s="450">
        <v>292</v>
      </c>
      <c r="I4" s="43"/>
      <c r="J4" s="43"/>
    </row>
    <row r="5" spans="1:10" ht="15" x14ac:dyDescent="0.25">
      <c r="A5" s="679"/>
      <c r="B5" s="453" t="s">
        <v>83</v>
      </c>
      <c r="C5" s="449">
        <v>9</v>
      </c>
      <c r="D5" s="449">
        <v>2</v>
      </c>
      <c r="E5" s="449">
        <v>1</v>
      </c>
      <c r="F5" s="451">
        <v>12</v>
      </c>
      <c r="I5" s="43"/>
      <c r="J5" s="43"/>
    </row>
    <row r="6" spans="1:10" ht="15" x14ac:dyDescent="0.25">
      <c r="A6" s="679"/>
      <c r="B6" s="452" t="s">
        <v>84</v>
      </c>
      <c r="C6" s="448">
        <v>196</v>
      </c>
      <c r="D6" s="448">
        <v>7</v>
      </c>
      <c r="E6" s="448">
        <v>76</v>
      </c>
      <c r="F6" s="450">
        <v>279</v>
      </c>
      <c r="I6" s="43"/>
      <c r="J6" s="43"/>
    </row>
    <row r="7" spans="1:10" ht="15" x14ac:dyDescent="0.25">
      <c r="A7" s="679"/>
      <c r="B7" s="453" t="s">
        <v>85</v>
      </c>
      <c r="C7" s="449">
        <v>12</v>
      </c>
      <c r="D7" s="449">
        <v>0</v>
      </c>
      <c r="E7" s="449">
        <v>0</v>
      </c>
      <c r="F7" s="451">
        <v>12</v>
      </c>
      <c r="I7" s="43"/>
      <c r="J7" s="43"/>
    </row>
    <row r="8" spans="1:10" ht="15" x14ac:dyDescent="0.25">
      <c r="A8" s="679"/>
      <c r="B8" s="452" t="s">
        <v>86</v>
      </c>
      <c r="C8" s="448">
        <v>65</v>
      </c>
      <c r="D8" s="448">
        <v>3</v>
      </c>
      <c r="E8" s="448">
        <v>140</v>
      </c>
      <c r="F8" s="450">
        <v>208</v>
      </c>
    </row>
    <row r="9" spans="1:10" ht="15" x14ac:dyDescent="0.25">
      <c r="A9" s="679"/>
      <c r="B9" s="453" t="s">
        <v>88</v>
      </c>
      <c r="C9" s="449">
        <v>2</v>
      </c>
      <c r="D9" s="449">
        <v>0</v>
      </c>
      <c r="E9" s="449">
        <v>1</v>
      </c>
      <c r="F9" s="451">
        <v>3</v>
      </c>
    </row>
    <row r="10" spans="1:10" ht="15" x14ac:dyDescent="0.25">
      <c r="A10" s="679"/>
      <c r="B10" s="452" t="s">
        <v>89</v>
      </c>
      <c r="C10" s="448">
        <v>14</v>
      </c>
      <c r="D10" s="448">
        <v>0</v>
      </c>
      <c r="E10" s="448">
        <v>33</v>
      </c>
      <c r="F10" s="450">
        <v>47</v>
      </c>
    </row>
    <row r="11" spans="1:10" ht="15" x14ac:dyDescent="0.25">
      <c r="A11" s="679"/>
      <c r="B11" s="453" t="s">
        <v>87</v>
      </c>
      <c r="C11" s="449">
        <v>269</v>
      </c>
      <c r="D11" s="449">
        <v>12</v>
      </c>
      <c r="E11" s="449">
        <v>350</v>
      </c>
      <c r="F11" s="451">
        <v>631</v>
      </c>
    </row>
    <row r="12" spans="1:10" ht="15" x14ac:dyDescent="0.25">
      <c r="A12" s="679"/>
      <c r="B12" s="452" t="s">
        <v>92</v>
      </c>
      <c r="C12" s="448">
        <v>257</v>
      </c>
      <c r="D12" s="448">
        <v>21</v>
      </c>
      <c r="E12" s="448">
        <v>1820</v>
      </c>
      <c r="F12" s="450">
        <v>2098</v>
      </c>
    </row>
    <row r="13" spans="1:10" ht="15" x14ac:dyDescent="0.25">
      <c r="A13" s="679"/>
      <c r="B13" s="453" t="s">
        <v>94</v>
      </c>
      <c r="C13" s="449">
        <v>78</v>
      </c>
      <c r="D13" s="449">
        <v>0</v>
      </c>
      <c r="E13" s="449">
        <v>20</v>
      </c>
      <c r="F13" s="451">
        <v>98</v>
      </c>
    </row>
    <row r="14" spans="1:10" ht="15" x14ac:dyDescent="0.25">
      <c r="A14" s="679"/>
      <c r="B14" s="452" t="s">
        <v>36</v>
      </c>
      <c r="C14" s="448">
        <v>38</v>
      </c>
      <c r="D14" s="448">
        <v>0</v>
      </c>
      <c r="E14" s="448">
        <v>7</v>
      </c>
      <c r="F14" s="450">
        <v>45</v>
      </c>
    </row>
    <row r="15" spans="1:10" ht="15.75" thickBot="1" x14ac:dyDescent="0.3">
      <c r="A15" s="679"/>
      <c r="B15" s="453" t="s">
        <v>37</v>
      </c>
      <c r="C15" s="449">
        <v>49</v>
      </c>
      <c r="D15" s="449">
        <v>0</v>
      </c>
      <c r="E15" s="449">
        <v>47</v>
      </c>
      <c r="F15" s="451">
        <v>96</v>
      </c>
    </row>
    <row r="16" spans="1:10" ht="15.75" thickBot="1" x14ac:dyDescent="0.3">
      <c r="A16" s="680"/>
      <c r="B16" s="464" t="s">
        <v>243</v>
      </c>
      <c r="C16" s="465">
        <f>SUM(C4:C15)</f>
        <v>1220</v>
      </c>
      <c r="D16" s="465">
        <f>SUM(D4:D15)</f>
        <v>56</v>
      </c>
      <c r="E16" s="465">
        <f>SUM(E4:E15)</f>
        <v>2545</v>
      </c>
      <c r="F16" s="534">
        <f>SUM(F4:F15)</f>
        <v>3821</v>
      </c>
    </row>
    <row r="17" spans="1:6" ht="15" x14ac:dyDescent="0.25">
      <c r="A17" s="681" t="s">
        <v>275</v>
      </c>
      <c r="B17" s="452" t="s">
        <v>80</v>
      </c>
      <c r="C17" s="448">
        <v>1</v>
      </c>
      <c r="D17" s="448">
        <v>0</v>
      </c>
      <c r="E17" s="448">
        <v>0</v>
      </c>
      <c r="F17" s="450">
        <v>1</v>
      </c>
    </row>
    <row r="18" spans="1:6" ht="15.75" thickBot="1" x14ac:dyDescent="0.3">
      <c r="A18" s="681"/>
      <c r="B18" s="453" t="s">
        <v>87</v>
      </c>
      <c r="C18" s="449">
        <v>1</v>
      </c>
      <c r="D18" s="449">
        <v>0</v>
      </c>
      <c r="E18" s="449">
        <v>1</v>
      </c>
      <c r="F18" s="451">
        <v>2</v>
      </c>
    </row>
    <row r="19" spans="1:6" ht="15.75" thickBot="1" x14ac:dyDescent="0.3">
      <c r="A19" s="682"/>
      <c r="B19" s="502" t="s">
        <v>244</v>
      </c>
      <c r="C19" s="525">
        <f>SUM(C17:C18)</f>
        <v>2</v>
      </c>
      <c r="D19" s="525">
        <f>SUM(D17:D18)</f>
        <v>0</v>
      </c>
      <c r="E19" s="525">
        <f>SUM(E17:E18)</f>
        <v>1</v>
      </c>
      <c r="F19" s="566">
        <f>SUM(F17:F18)</f>
        <v>3</v>
      </c>
    </row>
    <row r="20" spans="1:6" ht="15.75" thickBot="1" x14ac:dyDescent="0.3">
      <c r="A20" s="454"/>
      <c r="B20" s="464" t="s">
        <v>31</v>
      </c>
      <c r="C20" s="465">
        <f>SUM(C16,C19)</f>
        <v>1222</v>
      </c>
      <c r="D20" s="465">
        <f>SUM(D16,D19)</f>
        <v>56</v>
      </c>
      <c r="E20" s="465">
        <f>SUM(E16,E19)</f>
        <v>2546</v>
      </c>
      <c r="F20" s="534">
        <f>SUM(F16,F19)</f>
        <v>3824</v>
      </c>
    </row>
    <row r="22" spans="1:6" ht="15" x14ac:dyDescent="0.25">
      <c r="A22" s="109" t="s">
        <v>143</v>
      </c>
    </row>
    <row r="23" spans="1:6" ht="15" x14ac:dyDescent="0.25">
      <c r="A23" s="109" t="s">
        <v>434</v>
      </c>
    </row>
    <row r="24" spans="1:6" ht="15" x14ac:dyDescent="0.25">
      <c r="A24" s="109" t="s">
        <v>312</v>
      </c>
    </row>
    <row r="25" spans="1:6" ht="32.25" customHeight="1" x14ac:dyDescent="0.25">
      <c r="A25" s="683" t="s">
        <v>251</v>
      </c>
      <c r="B25" s="683"/>
      <c r="C25" s="683"/>
      <c r="D25" s="683"/>
      <c r="E25" s="683"/>
    </row>
    <row r="26" spans="1:6" ht="111.75" customHeight="1" x14ac:dyDescent="0.25">
      <c r="A26" s="669" t="s">
        <v>258</v>
      </c>
      <c r="B26" s="669"/>
      <c r="C26" s="669"/>
      <c r="D26" s="669"/>
      <c r="E26" s="669"/>
      <c r="F26" s="283"/>
    </row>
  </sheetData>
  <mergeCells count="4">
    <mergeCell ref="A4:A16"/>
    <mergeCell ref="A26:E26"/>
    <mergeCell ref="A17:A19"/>
    <mergeCell ref="A25:E25"/>
  </mergeCells>
  <pageMargins left="0.7" right="0.7" top="0.75" bottom="0.75" header="0.3" footer="0.3"/>
  <pageSetup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zoomScaleNormal="100" workbookViewId="0"/>
  </sheetViews>
  <sheetFormatPr defaultRowHeight="14.25" x14ac:dyDescent="0.2"/>
  <cols>
    <col min="1" max="1" width="15.375" customWidth="1"/>
    <col min="2" max="2" width="26.25" customWidth="1"/>
    <col min="3" max="3" width="12.375" bestFit="1" customWidth="1"/>
    <col min="4" max="4" width="13.75" customWidth="1"/>
    <col min="5" max="5" width="18.25" customWidth="1"/>
    <col min="6" max="6" width="13.625" customWidth="1"/>
    <col min="7" max="7" width="15.625" customWidth="1"/>
    <col min="8" max="8" width="20.125" bestFit="1" customWidth="1"/>
    <col min="9" max="9" width="17.625" bestFit="1" customWidth="1"/>
    <col min="10" max="10" width="13.875" customWidth="1"/>
  </cols>
  <sheetData>
    <row r="1" spans="1:8" ht="18.75" x14ac:dyDescent="0.3">
      <c r="A1" s="148" t="s">
        <v>365</v>
      </c>
    </row>
    <row r="2" spans="1:8" ht="15" thickBot="1" x14ac:dyDescent="0.25"/>
    <row r="3" spans="1:8" ht="60.75" customHeight="1" thickBot="1" x14ac:dyDescent="0.3">
      <c r="A3" s="447" t="s">
        <v>223</v>
      </c>
      <c r="B3" s="447" t="s">
        <v>225</v>
      </c>
      <c r="C3" s="490" t="s">
        <v>39</v>
      </c>
      <c r="D3" s="490" t="s">
        <v>260</v>
      </c>
      <c r="E3" s="490" t="s">
        <v>117</v>
      </c>
      <c r="F3" s="490" t="s">
        <v>442</v>
      </c>
    </row>
    <row r="4" spans="1:8" ht="15" x14ac:dyDescent="0.25">
      <c r="A4" s="684" t="s">
        <v>224</v>
      </c>
      <c r="B4" s="453" t="s">
        <v>313</v>
      </c>
      <c r="C4" s="449">
        <v>257</v>
      </c>
      <c r="D4" s="518">
        <v>356257</v>
      </c>
      <c r="E4" s="455">
        <v>4023747.84</v>
      </c>
      <c r="F4" s="512">
        <v>1076017.48</v>
      </c>
    </row>
    <row r="5" spans="1:8" ht="15" x14ac:dyDescent="0.25">
      <c r="A5" s="684"/>
      <c r="B5" s="452" t="s">
        <v>126</v>
      </c>
      <c r="C5" s="448">
        <v>8</v>
      </c>
      <c r="D5" s="519">
        <v>10826</v>
      </c>
      <c r="E5" s="456"/>
      <c r="F5" s="513">
        <v>134799.85</v>
      </c>
    </row>
    <row r="6" spans="1:8" ht="15" x14ac:dyDescent="0.25">
      <c r="A6" s="684"/>
      <c r="B6" s="453" t="s">
        <v>125</v>
      </c>
      <c r="C6" s="449">
        <v>1</v>
      </c>
      <c r="D6" s="518">
        <v>120</v>
      </c>
      <c r="E6" s="455"/>
      <c r="F6" s="512">
        <v>89.96</v>
      </c>
    </row>
    <row r="7" spans="1:8" ht="15" x14ac:dyDescent="0.25">
      <c r="A7" s="684"/>
      <c r="B7" s="452" t="s">
        <v>29</v>
      </c>
      <c r="C7" s="448">
        <v>27</v>
      </c>
      <c r="D7" s="519">
        <v>11736</v>
      </c>
      <c r="E7" s="456"/>
      <c r="F7" s="513">
        <v>38058.997000000003</v>
      </c>
      <c r="H7" s="237"/>
    </row>
    <row r="8" spans="1:8" ht="15" x14ac:dyDescent="0.25">
      <c r="A8" s="684"/>
      <c r="B8" s="453" t="s">
        <v>24</v>
      </c>
      <c r="C8" s="449">
        <v>45</v>
      </c>
      <c r="D8" s="518">
        <v>12911</v>
      </c>
      <c r="E8" s="455">
        <v>0</v>
      </c>
      <c r="F8" s="512">
        <v>190187.56899999999</v>
      </c>
    </row>
    <row r="9" spans="1:8" ht="15" x14ac:dyDescent="0.25">
      <c r="A9" s="684"/>
      <c r="B9" s="452" t="s">
        <v>15</v>
      </c>
      <c r="C9" s="448">
        <v>8</v>
      </c>
      <c r="D9" s="519">
        <v>37390</v>
      </c>
      <c r="E9" s="456">
        <v>648587.42000000004</v>
      </c>
      <c r="F9" s="513">
        <v>32049.18</v>
      </c>
    </row>
    <row r="10" spans="1:8" ht="15" x14ac:dyDescent="0.25">
      <c r="A10" s="684"/>
      <c r="B10" s="453" t="s">
        <v>124</v>
      </c>
      <c r="C10" s="449">
        <v>4</v>
      </c>
      <c r="D10" s="518">
        <v>813</v>
      </c>
      <c r="E10" s="455"/>
      <c r="F10" s="512">
        <v>2099.9009999999998</v>
      </c>
    </row>
    <row r="11" spans="1:8" ht="15" x14ac:dyDescent="0.25">
      <c r="A11" s="684"/>
      <c r="B11" s="452" t="s">
        <v>21</v>
      </c>
      <c r="C11" s="448">
        <v>113</v>
      </c>
      <c r="D11" s="519">
        <v>246942</v>
      </c>
      <c r="E11" s="456">
        <v>508951.14</v>
      </c>
      <c r="F11" s="513">
        <v>1166434.2879999999</v>
      </c>
    </row>
    <row r="12" spans="1:8" ht="15" x14ac:dyDescent="0.25">
      <c r="A12" s="684"/>
      <c r="B12" s="453" t="s">
        <v>20</v>
      </c>
      <c r="C12" s="449">
        <v>7</v>
      </c>
      <c r="D12" s="518">
        <v>386087</v>
      </c>
      <c r="E12" s="455">
        <v>0</v>
      </c>
      <c r="F12" s="512">
        <v>3608394</v>
      </c>
      <c r="G12" s="388"/>
      <c r="H12" s="237"/>
    </row>
    <row r="13" spans="1:8" ht="15" x14ac:dyDescent="0.25">
      <c r="A13" s="684"/>
      <c r="B13" s="452" t="s">
        <v>22</v>
      </c>
      <c r="C13" s="448">
        <v>56</v>
      </c>
      <c r="D13" s="519">
        <v>2760885.5</v>
      </c>
      <c r="E13" s="456">
        <v>4090</v>
      </c>
      <c r="F13" s="513">
        <v>2606911.5159999998</v>
      </c>
    </row>
    <row r="14" spans="1:8" ht="15" x14ac:dyDescent="0.25">
      <c r="A14" s="684"/>
      <c r="B14" s="453" t="s">
        <v>18</v>
      </c>
      <c r="C14" s="449">
        <v>54</v>
      </c>
      <c r="D14" s="518">
        <v>258103.66</v>
      </c>
      <c r="E14" s="455"/>
      <c r="F14" s="512">
        <v>353903.80900000001</v>
      </c>
    </row>
    <row r="15" spans="1:8" ht="15" x14ac:dyDescent="0.25">
      <c r="A15" s="684"/>
      <c r="B15" s="452" t="s">
        <v>123</v>
      </c>
      <c r="C15" s="448">
        <v>4</v>
      </c>
      <c r="D15" s="519">
        <v>15089.01</v>
      </c>
      <c r="E15" s="456"/>
      <c r="F15" s="513">
        <v>323679.68</v>
      </c>
    </row>
    <row r="16" spans="1:8" ht="15" x14ac:dyDescent="0.25">
      <c r="A16" s="684"/>
      <c r="B16" s="453" t="s">
        <v>25</v>
      </c>
      <c r="C16" s="449">
        <v>182</v>
      </c>
      <c r="D16" s="518">
        <v>80874</v>
      </c>
      <c r="E16" s="455">
        <v>208002</v>
      </c>
      <c r="F16" s="512">
        <v>1279813.74</v>
      </c>
    </row>
    <row r="17" spans="1:9" ht="15" x14ac:dyDescent="0.25">
      <c r="A17" s="684"/>
      <c r="B17" s="452" t="s">
        <v>13</v>
      </c>
      <c r="C17" s="448">
        <v>138</v>
      </c>
      <c r="D17" s="519">
        <v>1798049.61</v>
      </c>
      <c r="E17" s="456">
        <v>4478583</v>
      </c>
      <c r="F17" s="513">
        <v>2087115.8770000001</v>
      </c>
      <c r="H17" s="237"/>
    </row>
    <row r="18" spans="1:9" ht="15" x14ac:dyDescent="0.25">
      <c r="A18" s="684"/>
      <c r="B18" s="453" t="s">
        <v>17</v>
      </c>
      <c r="C18" s="449">
        <v>33</v>
      </c>
      <c r="D18" s="518">
        <v>203935</v>
      </c>
      <c r="E18" s="455">
        <v>0</v>
      </c>
      <c r="F18" s="512">
        <v>1100890.926</v>
      </c>
    </row>
    <row r="19" spans="1:9" ht="15" x14ac:dyDescent="0.25">
      <c r="A19" s="684"/>
      <c r="B19" s="452" t="s">
        <v>26</v>
      </c>
      <c r="C19" s="448">
        <v>2</v>
      </c>
      <c r="D19" s="519">
        <v>66010.5</v>
      </c>
      <c r="E19" s="456"/>
      <c r="F19" s="513">
        <v>762149</v>
      </c>
    </row>
    <row r="20" spans="1:9" ht="15" x14ac:dyDescent="0.25">
      <c r="A20" s="684"/>
      <c r="B20" s="453" t="s">
        <v>16</v>
      </c>
      <c r="C20" s="449">
        <v>19</v>
      </c>
      <c r="D20" s="518">
        <v>76790</v>
      </c>
      <c r="E20" s="455">
        <v>19575</v>
      </c>
      <c r="F20" s="512">
        <v>86943.808999999994</v>
      </c>
      <c r="H20" s="237"/>
    </row>
    <row r="21" spans="1:9" ht="15" x14ac:dyDescent="0.25">
      <c r="A21" s="684"/>
      <c r="B21" s="452" t="s">
        <v>14</v>
      </c>
      <c r="C21" s="448">
        <v>95</v>
      </c>
      <c r="D21" s="519">
        <v>406399.66</v>
      </c>
      <c r="E21" s="456">
        <v>600305</v>
      </c>
      <c r="F21" s="513">
        <v>1923934.558</v>
      </c>
      <c r="I21" s="237"/>
    </row>
    <row r="22" spans="1:9" ht="15.75" thickBot="1" x14ac:dyDescent="0.3">
      <c r="A22" s="684"/>
      <c r="B22" s="615" t="s">
        <v>19</v>
      </c>
      <c r="C22" s="616">
        <v>167</v>
      </c>
      <c r="D22" s="617">
        <v>4565335.7699999996</v>
      </c>
      <c r="E22" s="618">
        <v>35570317.420000002</v>
      </c>
      <c r="F22" s="619">
        <v>1458727.5819999999</v>
      </c>
    </row>
    <row r="23" spans="1:9" ht="15.75" thickBot="1" x14ac:dyDescent="0.3">
      <c r="A23" s="685"/>
      <c r="B23" s="459" t="s">
        <v>243</v>
      </c>
      <c r="C23" s="460">
        <f>SUM(C4:C22)</f>
        <v>1220</v>
      </c>
      <c r="D23" s="520">
        <f>SUM(D4:D22)</f>
        <v>11294554.710000001</v>
      </c>
      <c r="E23" s="625">
        <f>SUM(E4:E22)</f>
        <v>46062158.82</v>
      </c>
      <c r="F23" s="399">
        <f>SUM(F4:F22)</f>
        <v>18232201.722000003</v>
      </c>
    </row>
    <row r="24" spans="1:9" ht="15" customHeight="1" x14ac:dyDescent="0.25">
      <c r="A24" s="686" t="s">
        <v>401</v>
      </c>
      <c r="B24" s="620" t="s">
        <v>18</v>
      </c>
      <c r="C24" s="621">
        <v>1</v>
      </c>
      <c r="D24" s="622">
        <v>2044</v>
      </c>
      <c r="E24" s="623"/>
      <c r="F24" s="624">
        <v>17398</v>
      </c>
    </row>
    <row r="25" spans="1:9" ht="23.25" customHeight="1" thickBot="1" x14ac:dyDescent="0.3">
      <c r="A25" s="684"/>
      <c r="B25" s="615" t="s">
        <v>13</v>
      </c>
      <c r="C25" s="616">
        <v>1</v>
      </c>
      <c r="D25" s="617">
        <v>1038</v>
      </c>
      <c r="E25" s="618"/>
      <c r="F25" s="619">
        <v>0</v>
      </c>
    </row>
    <row r="26" spans="1:9" ht="15.75" thickBot="1" x14ac:dyDescent="0.3">
      <c r="A26" s="684"/>
      <c r="B26" s="464" t="s">
        <v>244</v>
      </c>
      <c r="C26" s="465">
        <f>SUM(C24:C25)</f>
        <v>2</v>
      </c>
      <c r="D26" s="383">
        <f t="shared" ref="D26:F26" si="0">SUM(D24:D25)</f>
        <v>3082</v>
      </c>
      <c r="E26" s="626">
        <f t="shared" si="0"/>
        <v>0</v>
      </c>
      <c r="F26" s="627">
        <f t="shared" si="0"/>
        <v>17398</v>
      </c>
      <c r="I26" s="237"/>
    </row>
    <row r="27" spans="1:9" ht="15.75" thickBot="1" x14ac:dyDescent="0.3">
      <c r="A27" s="516"/>
      <c r="B27" s="459" t="s">
        <v>31</v>
      </c>
      <c r="C27" s="460">
        <f>SUM(C23,C26)</f>
        <v>1222</v>
      </c>
      <c r="D27" s="520">
        <f>SUM(D23,D26)</f>
        <v>11297636.710000001</v>
      </c>
      <c r="E27" s="625">
        <f>SUM(E23,E26)</f>
        <v>46062158.82</v>
      </c>
      <c r="F27" s="399">
        <f>SUM(F23,F26)</f>
        <v>18249599.722000003</v>
      </c>
      <c r="G27" s="546"/>
    </row>
    <row r="29" spans="1:9" ht="15" x14ac:dyDescent="0.25">
      <c r="A29" s="109" t="s">
        <v>143</v>
      </c>
    </row>
    <row r="30" spans="1:9" ht="15" x14ac:dyDescent="0.25">
      <c r="A30" s="109" t="s">
        <v>439</v>
      </c>
      <c r="I30" s="237"/>
    </row>
    <row r="31" spans="1:9" ht="15" x14ac:dyDescent="0.2">
      <c r="A31" s="402" t="s">
        <v>314</v>
      </c>
    </row>
    <row r="32" spans="1:9" ht="15" x14ac:dyDescent="0.2">
      <c r="A32" s="402" t="s">
        <v>253</v>
      </c>
    </row>
  </sheetData>
  <mergeCells count="2">
    <mergeCell ref="A4:A23"/>
    <mergeCell ref="A24:A26"/>
  </mergeCells>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zoomScaleNormal="100" workbookViewId="0"/>
  </sheetViews>
  <sheetFormatPr defaultColWidth="9" defaultRowHeight="12.75" x14ac:dyDescent="0.2"/>
  <cols>
    <col min="1" max="1" width="17.375" style="5" customWidth="1"/>
    <col min="2" max="2" width="37.875" style="11" bestFit="1" customWidth="1"/>
    <col min="3" max="3" width="12.75" style="11" customWidth="1"/>
    <col min="4" max="4" width="18.5" style="20" bestFit="1" customWidth="1"/>
    <col min="5" max="5" width="18.5" style="20" customWidth="1"/>
    <col min="6" max="6" width="18.125" style="20" bestFit="1" customWidth="1"/>
    <col min="7" max="7" width="25" style="5" customWidth="1"/>
    <col min="8" max="8" width="18.75" style="494" customWidth="1"/>
    <col min="9" max="9" width="41.25" style="494" bestFit="1" customWidth="1"/>
    <col min="10" max="12" width="18.75" style="494" customWidth="1"/>
    <col min="13" max="13" width="21.75" style="5" customWidth="1"/>
    <col min="14" max="14" width="7" style="5" customWidth="1"/>
    <col min="15" max="16" width="7.875" style="5" customWidth="1"/>
    <col min="17" max="17" width="6.375" style="5" customWidth="1"/>
    <col min="18" max="18" width="9.875" style="5" bestFit="1" customWidth="1"/>
    <col min="19" max="16384" width="9" style="5"/>
  </cols>
  <sheetData>
    <row r="1" spans="1:12" s="81" customFormat="1" ht="18.75" x14ac:dyDescent="0.3">
      <c r="A1" s="148" t="s">
        <v>348</v>
      </c>
      <c r="B1" s="82"/>
      <c r="C1" s="82"/>
      <c r="D1" s="102"/>
      <c r="E1" s="102"/>
      <c r="F1" s="102"/>
      <c r="H1" s="493"/>
      <c r="I1" s="493"/>
      <c r="J1" s="493"/>
      <c r="K1" s="493"/>
      <c r="L1" s="493"/>
    </row>
    <row r="2" spans="1:12" ht="15.75" thickBot="1" x14ac:dyDescent="0.3">
      <c r="A2" s="101"/>
    </row>
    <row r="3" spans="1:12" s="99" customFormat="1" ht="75.75" customHeight="1" thickBot="1" x14ac:dyDescent="0.3">
      <c r="A3" s="495" t="s">
        <v>223</v>
      </c>
      <c r="B3" s="496" t="s">
        <v>128</v>
      </c>
      <c r="C3" s="578" t="s">
        <v>39</v>
      </c>
      <c r="D3" s="578" t="s">
        <v>260</v>
      </c>
      <c r="E3" s="578" t="s">
        <v>117</v>
      </c>
      <c r="F3" s="579" t="s">
        <v>442</v>
      </c>
    </row>
    <row r="4" spans="1:12" s="99" customFormat="1" ht="15" x14ac:dyDescent="0.25">
      <c r="A4" s="688" t="s">
        <v>224</v>
      </c>
      <c r="B4" s="453" t="s">
        <v>129</v>
      </c>
      <c r="C4" s="518">
        <v>4</v>
      </c>
      <c r="D4" s="518">
        <v>1840</v>
      </c>
      <c r="E4" s="514"/>
      <c r="F4" s="442">
        <v>61.779000000000003</v>
      </c>
    </row>
    <row r="5" spans="1:12" s="99" customFormat="1" ht="15" x14ac:dyDescent="0.25">
      <c r="A5" s="689" t="s">
        <v>224</v>
      </c>
      <c r="B5" s="452" t="s">
        <v>130</v>
      </c>
      <c r="C5" s="519">
        <v>778</v>
      </c>
      <c r="D5" s="519">
        <v>1819304.77</v>
      </c>
      <c r="E5" s="526"/>
      <c r="F5" s="440">
        <v>4486802.1370000001</v>
      </c>
    </row>
    <row r="6" spans="1:12" ht="15" x14ac:dyDescent="0.25">
      <c r="A6" s="689" t="s">
        <v>224</v>
      </c>
      <c r="B6" s="453" t="s">
        <v>131</v>
      </c>
      <c r="C6" s="518">
        <v>24</v>
      </c>
      <c r="D6" s="518">
        <v>1754690.7</v>
      </c>
      <c r="E6" s="514"/>
      <c r="F6" s="467">
        <v>1264720.8700000001</v>
      </c>
    </row>
    <row r="7" spans="1:12" ht="15" x14ac:dyDescent="0.25">
      <c r="A7" s="689" t="s">
        <v>224</v>
      </c>
      <c r="B7" s="452" t="s">
        <v>132</v>
      </c>
      <c r="C7" s="519">
        <v>2</v>
      </c>
      <c r="D7" s="519">
        <v>18557</v>
      </c>
      <c r="E7" s="526"/>
      <c r="F7" s="440">
        <v>0</v>
      </c>
    </row>
    <row r="8" spans="1:12" ht="15" x14ac:dyDescent="0.25">
      <c r="A8" s="689" t="s">
        <v>224</v>
      </c>
      <c r="B8" s="453" t="s">
        <v>345</v>
      </c>
      <c r="C8" s="518">
        <v>1</v>
      </c>
      <c r="D8" s="518">
        <v>6310</v>
      </c>
      <c r="E8" s="514"/>
      <c r="F8" s="467">
        <v>6196.06</v>
      </c>
    </row>
    <row r="9" spans="1:12" ht="15" x14ac:dyDescent="0.25">
      <c r="A9" s="689" t="s">
        <v>224</v>
      </c>
      <c r="B9" s="452" t="s">
        <v>346</v>
      </c>
      <c r="C9" s="519">
        <v>1</v>
      </c>
      <c r="D9" s="519">
        <v>94</v>
      </c>
      <c r="E9" s="526"/>
      <c r="F9" s="440">
        <v>1929.17</v>
      </c>
      <c r="H9" s="547"/>
    </row>
    <row r="10" spans="1:12" ht="15" x14ac:dyDescent="0.25">
      <c r="A10" s="689" t="s">
        <v>224</v>
      </c>
      <c r="B10" s="453" t="s">
        <v>133</v>
      </c>
      <c r="C10" s="518">
        <v>7</v>
      </c>
      <c r="D10" s="518">
        <v>4860</v>
      </c>
      <c r="E10" s="514"/>
      <c r="F10" s="467">
        <v>64030.8</v>
      </c>
      <c r="H10" s="547"/>
    </row>
    <row r="11" spans="1:12" ht="15" x14ac:dyDescent="0.25">
      <c r="A11" s="689" t="s">
        <v>224</v>
      </c>
      <c r="B11" s="452" t="s">
        <v>134</v>
      </c>
      <c r="C11" s="519">
        <v>14</v>
      </c>
      <c r="D11" s="519">
        <v>13474</v>
      </c>
      <c r="E11" s="526"/>
      <c r="F11" s="440">
        <v>47093.347999999998</v>
      </c>
      <c r="H11" s="547"/>
    </row>
    <row r="12" spans="1:12" ht="15" x14ac:dyDescent="0.25">
      <c r="A12" s="689" t="s">
        <v>224</v>
      </c>
      <c r="B12" s="453" t="s">
        <v>135</v>
      </c>
      <c r="C12" s="518">
        <v>75</v>
      </c>
      <c r="D12" s="518">
        <v>5985182</v>
      </c>
      <c r="E12" s="514">
        <v>1350000</v>
      </c>
      <c r="F12" s="467">
        <v>9579333</v>
      </c>
    </row>
    <row r="13" spans="1:12" ht="15" x14ac:dyDescent="0.25">
      <c r="A13" s="689" t="s">
        <v>224</v>
      </c>
      <c r="B13" s="452" t="s">
        <v>273</v>
      </c>
      <c r="C13" s="519">
        <v>169</v>
      </c>
      <c r="D13" s="519">
        <v>281528.15999999997</v>
      </c>
      <c r="E13" s="515"/>
      <c r="F13" s="440">
        <v>846838.86100000003</v>
      </c>
      <c r="H13" s="547"/>
    </row>
    <row r="14" spans="1:12" ht="15" x14ac:dyDescent="0.25">
      <c r="A14" s="689" t="s">
        <v>224</v>
      </c>
      <c r="B14" s="453" t="s">
        <v>347</v>
      </c>
      <c r="C14" s="518">
        <v>7</v>
      </c>
      <c r="D14" s="518">
        <v>16659</v>
      </c>
      <c r="E14" s="514"/>
      <c r="F14" s="467">
        <v>0</v>
      </c>
      <c r="H14" s="547"/>
    </row>
    <row r="15" spans="1:12" ht="15" x14ac:dyDescent="0.25">
      <c r="A15" s="689" t="s">
        <v>224</v>
      </c>
      <c r="B15" s="452" t="s">
        <v>136</v>
      </c>
      <c r="C15" s="519">
        <v>20</v>
      </c>
      <c r="D15" s="519">
        <v>38718</v>
      </c>
      <c r="E15" s="526"/>
      <c r="F15" s="440">
        <v>231531.79</v>
      </c>
      <c r="H15" s="547"/>
    </row>
    <row r="16" spans="1:12" ht="15" x14ac:dyDescent="0.25">
      <c r="A16" s="689" t="s">
        <v>224</v>
      </c>
      <c r="B16" s="453" t="s">
        <v>137</v>
      </c>
      <c r="C16" s="518">
        <v>62</v>
      </c>
      <c r="D16" s="518">
        <v>1256840.08</v>
      </c>
      <c r="E16" s="514">
        <v>39164550.299999997</v>
      </c>
      <c r="F16" s="467">
        <v>1053947.2080000001</v>
      </c>
    </row>
    <row r="17" spans="1:8" ht="15" x14ac:dyDescent="0.25">
      <c r="A17" s="689" t="s">
        <v>224</v>
      </c>
      <c r="B17" s="452" t="s">
        <v>138</v>
      </c>
      <c r="C17" s="519">
        <v>1</v>
      </c>
      <c r="D17" s="519">
        <v>1700</v>
      </c>
      <c r="E17" s="515"/>
      <c r="F17" s="440">
        <v>0</v>
      </c>
    </row>
    <row r="18" spans="1:8" ht="15.75" thickBot="1" x14ac:dyDescent="0.3">
      <c r="A18" s="689" t="s">
        <v>224</v>
      </c>
      <c r="B18" s="453" t="s">
        <v>139</v>
      </c>
      <c r="C18" s="518">
        <v>55</v>
      </c>
      <c r="D18" s="518">
        <v>94797</v>
      </c>
      <c r="E18" s="514">
        <v>5547608.5199999996</v>
      </c>
      <c r="F18" s="467">
        <v>649716.69900000002</v>
      </c>
    </row>
    <row r="19" spans="1:8" ht="15.75" thickBot="1" x14ac:dyDescent="0.3">
      <c r="A19" s="690"/>
      <c r="B19" s="459" t="s">
        <v>243</v>
      </c>
      <c r="C19" s="520">
        <f>SUM(C4:C18)</f>
        <v>1220</v>
      </c>
      <c r="D19" s="520">
        <f>SUM(D4:D18)</f>
        <v>11294554.709999999</v>
      </c>
      <c r="E19" s="461">
        <f>SUM(E4:E18)</f>
        <v>46062158.819999993</v>
      </c>
      <c r="F19" s="471">
        <f>SUM(F4:F18)</f>
        <v>18232201.721999999</v>
      </c>
    </row>
    <row r="20" spans="1:8" ht="15" customHeight="1" thickBot="1" x14ac:dyDescent="0.3">
      <c r="A20" s="686" t="s">
        <v>226</v>
      </c>
      <c r="B20" s="453" t="s">
        <v>273</v>
      </c>
      <c r="C20" s="518">
        <v>2</v>
      </c>
      <c r="D20" s="518">
        <v>3082</v>
      </c>
      <c r="E20" s="514"/>
      <c r="F20" s="462">
        <v>17398</v>
      </c>
    </row>
    <row r="21" spans="1:8" ht="15.75" thickBot="1" x14ac:dyDescent="0.3">
      <c r="A21" s="685"/>
      <c r="B21" s="459" t="s">
        <v>244</v>
      </c>
      <c r="C21" s="520">
        <f>SUM(C20:C20)</f>
        <v>2</v>
      </c>
      <c r="D21" s="520">
        <f>SUM(D20:D20)</f>
        <v>3082</v>
      </c>
      <c r="E21" s="461">
        <f>SUM(E20:E20)</f>
        <v>0</v>
      </c>
      <c r="F21" s="471">
        <f>SUM(F20:F20)</f>
        <v>17398</v>
      </c>
    </row>
    <row r="22" spans="1:8" ht="15.75" thickBot="1" x14ac:dyDescent="0.3">
      <c r="A22" s="516"/>
      <c r="B22" s="567" t="s">
        <v>31</v>
      </c>
      <c r="C22" s="568">
        <f>SUM(C21,C19)</f>
        <v>1222</v>
      </c>
      <c r="D22" s="628">
        <f>SUM(D21,D19)</f>
        <v>11297636.709999999</v>
      </c>
      <c r="E22" s="529">
        <f>SUM(E21,E19)</f>
        <v>46062158.819999993</v>
      </c>
      <c r="F22" s="629">
        <f>SUM(F21,F19)</f>
        <v>18249599.721999999</v>
      </c>
    </row>
    <row r="24" spans="1:8" ht="15" x14ac:dyDescent="0.25">
      <c r="A24" s="109" t="s">
        <v>143</v>
      </c>
      <c r="B24" s="109"/>
      <c r="C24" s="109"/>
      <c r="D24" s="109"/>
      <c r="E24" s="109"/>
      <c r="F24" s="109"/>
      <c r="H24" s="547"/>
    </row>
    <row r="25" spans="1:8" ht="15" x14ac:dyDescent="0.2">
      <c r="A25" s="687" t="s">
        <v>434</v>
      </c>
      <c r="B25" s="687"/>
      <c r="C25" s="687"/>
      <c r="D25" s="687"/>
      <c r="E25" s="687"/>
      <c r="F25" s="687"/>
    </row>
    <row r="26" spans="1:8" ht="15" x14ac:dyDescent="0.2">
      <c r="A26" s="401" t="s">
        <v>232</v>
      </c>
      <c r="B26" s="400"/>
      <c r="C26" s="400"/>
      <c r="D26" s="400"/>
      <c r="E26" s="503"/>
      <c r="F26" s="400"/>
    </row>
  </sheetData>
  <mergeCells count="3">
    <mergeCell ref="A25:F25"/>
    <mergeCell ref="A4:A19"/>
    <mergeCell ref="A20:A21"/>
  </mergeCells>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7"/>
  <sheetViews>
    <sheetView workbookViewId="0">
      <selection activeCell="E13" sqref="E13"/>
    </sheetView>
  </sheetViews>
  <sheetFormatPr defaultRowHeight="14.25" x14ac:dyDescent="0.2"/>
  <cols>
    <col min="1" max="1" width="73.125" customWidth="1"/>
  </cols>
  <sheetData>
    <row r="2" spans="1:2" ht="18.75" x14ac:dyDescent="0.3">
      <c r="A2" s="651" t="s">
        <v>399</v>
      </c>
      <c r="B2" s="651"/>
    </row>
    <row r="3" spans="1:2" ht="18.75" x14ac:dyDescent="0.3">
      <c r="A3" s="530"/>
      <c r="B3" s="530"/>
    </row>
    <row r="5" spans="1:2" ht="142.5" x14ac:dyDescent="0.2">
      <c r="A5" s="531" t="s">
        <v>261</v>
      </c>
    </row>
    <row r="7" spans="1:2" ht="30" customHeight="1" x14ac:dyDescent="0.2">
      <c r="A7" s="561" t="s">
        <v>430</v>
      </c>
    </row>
  </sheetData>
  <mergeCells count="1">
    <mergeCell ref="A2:B2"/>
  </mergeCells>
  <hyperlinks>
    <hyperlink ref="A5" r:id="rId1" display="mailto:ogpdata@gsa.gov"/>
  </hyperlinks>
  <pageMargins left="0.7" right="0.7" top="0.75" bottom="0.75" header="0.3" footer="0.3"/>
  <pageSetup orientation="portrait"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workbookViewId="0">
      <selection activeCell="F8" sqref="F8"/>
    </sheetView>
  </sheetViews>
  <sheetFormatPr defaultRowHeight="14.25" x14ac:dyDescent="0.2"/>
  <cols>
    <col min="1" max="1" width="17.25" customWidth="1"/>
    <col min="2" max="2" width="29" bestFit="1" customWidth="1"/>
    <col min="3" max="3" width="12.625" customWidth="1"/>
    <col min="4" max="4" width="11.625" customWidth="1"/>
    <col min="5" max="5" width="13.125" customWidth="1"/>
    <col min="6" max="6" width="23.25" bestFit="1" customWidth="1"/>
    <col min="7" max="7" width="16" customWidth="1"/>
    <col min="8" max="8" width="11.875" bestFit="1" customWidth="1"/>
    <col min="9" max="9" width="10.875" bestFit="1" customWidth="1"/>
    <col min="10" max="10" width="15.875" customWidth="1"/>
  </cols>
  <sheetData>
    <row r="1" spans="1:8" s="81" customFormat="1" ht="18.75" x14ac:dyDescent="0.3">
      <c r="A1" s="148" t="s">
        <v>349</v>
      </c>
      <c r="B1" s="82"/>
      <c r="C1" s="82"/>
      <c r="D1" s="102"/>
    </row>
    <row r="2" spans="1:8" s="99" customFormat="1" ht="15.75" thickBot="1" x14ac:dyDescent="0.3"/>
    <row r="3" spans="1:8" s="99" customFormat="1" ht="30.75" thickBot="1" x14ac:dyDescent="0.3">
      <c r="A3" s="447" t="s">
        <v>223</v>
      </c>
      <c r="B3" s="447" t="s">
        <v>128</v>
      </c>
      <c r="C3" s="490" t="s">
        <v>215</v>
      </c>
      <c r="D3" s="490" t="s">
        <v>117</v>
      </c>
      <c r="E3" s="490" t="s">
        <v>442</v>
      </c>
    </row>
    <row r="4" spans="1:8" ht="15" x14ac:dyDescent="0.25">
      <c r="A4" s="686" t="s">
        <v>224</v>
      </c>
      <c r="B4" s="453" t="s">
        <v>129</v>
      </c>
      <c r="C4" s="449">
        <v>97</v>
      </c>
      <c r="D4" s="463"/>
      <c r="E4" s="468">
        <v>40318.743000000002</v>
      </c>
    </row>
    <row r="5" spans="1:8" ht="15" x14ac:dyDescent="0.25">
      <c r="A5" s="684" t="s">
        <v>224</v>
      </c>
      <c r="B5" s="452" t="s">
        <v>130</v>
      </c>
      <c r="C5" s="448">
        <v>1773</v>
      </c>
      <c r="D5" s="457"/>
      <c r="E5" s="469">
        <v>2284974.5499999998</v>
      </c>
    </row>
    <row r="6" spans="1:8" ht="15" x14ac:dyDescent="0.25">
      <c r="A6" s="684" t="s">
        <v>224</v>
      </c>
      <c r="B6" s="453" t="s">
        <v>131</v>
      </c>
      <c r="C6" s="449">
        <v>2</v>
      </c>
      <c r="D6" s="463"/>
      <c r="E6" s="468">
        <v>3167.13</v>
      </c>
    </row>
    <row r="7" spans="1:8" ht="15" x14ac:dyDescent="0.25">
      <c r="A7" s="684" t="s">
        <v>224</v>
      </c>
      <c r="B7" s="452" t="s">
        <v>345</v>
      </c>
      <c r="C7" s="448">
        <v>1</v>
      </c>
      <c r="D7" s="457"/>
      <c r="E7" s="469">
        <v>0</v>
      </c>
    </row>
    <row r="8" spans="1:8" ht="15" x14ac:dyDescent="0.25">
      <c r="A8" s="684" t="s">
        <v>224</v>
      </c>
      <c r="B8" s="453" t="s">
        <v>133</v>
      </c>
      <c r="C8" s="449">
        <v>1</v>
      </c>
      <c r="D8" s="463"/>
      <c r="E8" s="468">
        <v>3921.86</v>
      </c>
    </row>
    <row r="9" spans="1:8" ht="15" x14ac:dyDescent="0.25">
      <c r="A9" s="684" t="s">
        <v>224</v>
      </c>
      <c r="B9" s="452" t="s">
        <v>134</v>
      </c>
      <c r="C9" s="448">
        <v>12</v>
      </c>
      <c r="D9" s="457"/>
      <c r="E9" s="469">
        <v>0</v>
      </c>
    </row>
    <row r="10" spans="1:8" ht="15" x14ac:dyDescent="0.25">
      <c r="A10" s="684" t="s">
        <v>224</v>
      </c>
      <c r="B10" s="453" t="s">
        <v>135</v>
      </c>
      <c r="C10" s="449">
        <v>25</v>
      </c>
      <c r="D10" s="463">
        <v>0</v>
      </c>
      <c r="E10" s="468">
        <v>550566.66</v>
      </c>
    </row>
    <row r="11" spans="1:8" ht="15" x14ac:dyDescent="0.25">
      <c r="A11" s="684" t="s">
        <v>224</v>
      </c>
      <c r="B11" s="452" t="s">
        <v>273</v>
      </c>
      <c r="C11" s="448">
        <v>563</v>
      </c>
      <c r="D11" s="457"/>
      <c r="E11" s="469">
        <v>623583.30299999902</v>
      </c>
      <c r="G11" s="237"/>
    </row>
    <row r="12" spans="1:8" ht="15" x14ac:dyDescent="0.25">
      <c r="A12" s="684" t="s">
        <v>224</v>
      </c>
      <c r="B12" s="453" t="s">
        <v>347</v>
      </c>
      <c r="C12" s="449">
        <v>1</v>
      </c>
      <c r="D12" s="463"/>
      <c r="E12" s="468">
        <v>0</v>
      </c>
    </row>
    <row r="13" spans="1:8" ht="15" x14ac:dyDescent="0.25">
      <c r="A13" s="684" t="s">
        <v>224</v>
      </c>
      <c r="B13" s="452" t="s">
        <v>136</v>
      </c>
      <c r="C13" s="448">
        <v>1</v>
      </c>
      <c r="D13" s="457"/>
      <c r="E13" s="469">
        <v>0</v>
      </c>
      <c r="G13" s="237"/>
      <c r="H13" s="237"/>
    </row>
    <row r="14" spans="1:8" ht="15" x14ac:dyDescent="0.25">
      <c r="A14" s="684" t="s">
        <v>224</v>
      </c>
      <c r="B14" s="453" t="s">
        <v>137</v>
      </c>
      <c r="C14" s="449">
        <v>3</v>
      </c>
      <c r="D14" s="463">
        <v>909</v>
      </c>
      <c r="E14" s="468">
        <v>2401.6</v>
      </c>
    </row>
    <row r="15" spans="1:8" ht="15.75" thickBot="1" x14ac:dyDescent="0.3">
      <c r="A15" s="684" t="s">
        <v>224</v>
      </c>
      <c r="B15" s="452" t="s">
        <v>139</v>
      </c>
      <c r="C15" s="448">
        <v>66</v>
      </c>
      <c r="D15" s="457">
        <v>434494.54</v>
      </c>
      <c r="E15" s="469">
        <v>49147.139000000003</v>
      </c>
      <c r="G15" s="237"/>
      <c r="H15" s="237"/>
    </row>
    <row r="16" spans="1:8" ht="15.75" thickBot="1" x14ac:dyDescent="0.3">
      <c r="A16" s="684"/>
      <c r="B16" s="459" t="s">
        <v>243</v>
      </c>
      <c r="C16" s="460">
        <f>SUM(C4:C15)</f>
        <v>2545</v>
      </c>
      <c r="D16" s="461">
        <f>SUM(D4:D15)</f>
        <v>435403.54</v>
      </c>
      <c r="E16" s="471">
        <f>SUM(E4:E15)</f>
        <v>3558080.9849999985</v>
      </c>
    </row>
    <row r="17" spans="1:7" ht="14.25" customHeight="1" thickBot="1" x14ac:dyDescent="0.3">
      <c r="A17" s="686" t="s">
        <v>226</v>
      </c>
      <c r="B17" s="570" t="s">
        <v>273</v>
      </c>
      <c r="C17" s="571">
        <v>1</v>
      </c>
      <c r="D17" s="572"/>
      <c r="E17" s="573">
        <v>0</v>
      </c>
    </row>
    <row r="18" spans="1:7" ht="18" customHeight="1" thickBot="1" x14ac:dyDescent="0.3">
      <c r="A18" s="685"/>
      <c r="B18" s="472" t="s">
        <v>244</v>
      </c>
      <c r="C18" s="473">
        <f>SUM(C17:C17)</f>
        <v>1</v>
      </c>
      <c r="D18" s="569">
        <f>SUM(D17:D17)</f>
        <v>0</v>
      </c>
      <c r="E18" s="474">
        <f>SUM(E17:E17)</f>
        <v>0</v>
      </c>
    </row>
    <row r="19" spans="1:7" ht="15.75" thickBot="1" x14ac:dyDescent="0.3">
      <c r="A19" s="458"/>
      <c r="B19" s="464" t="s">
        <v>31</v>
      </c>
      <c r="C19" s="465">
        <f>SUM(C16,C18)</f>
        <v>2546</v>
      </c>
      <c r="D19" s="466">
        <f>SUM(D16,D18)</f>
        <v>435403.54</v>
      </c>
      <c r="E19" s="470">
        <f>SUM(E16,E18)</f>
        <v>3558080.9849999985</v>
      </c>
    </row>
    <row r="20" spans="1:7" x14ac:dyDescent="0.2">
      <c r="G20" s="237"/>
    </row>
    <row r="21" spans="1:7" ht="15" x14ac:dyDescent="0.25">
      <c r="A21" s="109" t="s">
        <v>143</v>
      </c>
      <c r="B21" s="109"/>
      <c r="C21" s="109"/>
      <c r="D21" s="109"/>
      <c r="E21" s="109"/>
    </row>
    <row r="22" spans="1:7" ht="15" x14ac:dyDescent="0.2">
      <c r="A22" s="687" t="s">
        <v>434</v>
      </c>
      <c r="B22" s="687"/>
      <c r="C22" s="687"/>
      <c r="D22" s="687"/>
      <c r="E22" s="687"/>
    </row>
    <row r="23" spans="1:7" ht="15" x14ac:dyDescent="0.2">
      <c r="A23" s="687" t="s">
        <v>232</v>
      </c>
      <c r="B23" s="687"/>
      <c r="C23" s="687"/>
      <c r="D23" s="687"/>
      <c r="E23" s="687"/>
    </row>
  </sheetData>
  <mergeCells count="4">
    <mergeCell ref="A22:E22"/>
    <mergeCell ref="A23:E23"/>
    <mergeCell ref="A4:A16"/>
    <mergeCell ref="A17:A18"/>
  </mergeCells>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I12" sqref="I12"/>
    </sheetView>
  </sheetViews>
  <sheetFormatPr defaultRowHeight="14.25" x14ac:dyDescent="0.2"/>
  <cols>
    <col min="1" max="1" width="17.5" customWidth="1"/>
    <col min="2" max="2" width="29" bestFit="1" customWidth="1"/>
    <col min="3" max="3" width="11.875" customWidth="1"/>
    <col min="4" max="4" width="13" customWidth="1"/>
    <col min="5" max="5" width="11.875" customWidth="1"/>
    <col min="6" max="6" width="14.875" customWidth="1"/>
    <col min="7" max="7" width="14.625" customWidth="1"/>
    <col min="8" max="8" width="13.625" customWidth="1"/>
    <col min="9" max="9" width="12.25" customWidth="1"/>
    <col min="11" max="11" width="15.875" bestFit="1" customWidth="1"/>
    <col min="12" max="12" width="18.375" customWidth="1"/>
  </cols>
  <sheetData>
    <row r="1" spans="1:9" s="81" customFormat="1" ht="18.75" x14ac:dyDescent="0.3">
      <c r="A1" s="148" t="s">
        <v>350</v>
      </c>
      <c r="B1" s="82"/>
      <c r="C1" s="82"/>
      <c r="D1" s="102"/>
      <c r="E1" s="102"/>
    </row>
    <row r="2" spans="1:9" ht="15.75" thickBot="1" x14ac:dyDescent="0.3">
      <c r="A2" s="387"/>
      <c r="B2" s="336"/>
      <c r="C2" s="336"/>
      <c r="D2" s="340"/>
      <c r="E2" s="340"/>
      <c r="F2" s="388"/>
    </row>
    <row r="3" spans="1:9" s="99" customFormat="1" ht="30.75" thickBot="1" x14ac:dyDescent="0.3">
      <c r="A3" s="490" t="s">
        <v>223</v>
      </c>
      <c r="B3" s="489" t="s">
        <v>128</v>
      </c>
      <c r="C3" s="580" t="s">
        <v>259</v>
      </c>
      <c r="D3" s="580" t="s">
        <v>45</v>
      </c>
      <c r="E3" s="580" t="s">
        <v>117</v>
      </c>
      <c r="F3" s="580" t="s">
        <v>442</v>
      </c>
    </row>
    <row r="4" spans="1:9" ht="15" customHeight="1" x14ac:dyDescent="0.25">
      <c r="A4" s="691" t="s">
        <v>224</v>
      </c>
      <c r="B4" s="498" t="s">
        <v>132</v>
      </c>
      <c r="C4" s="243">
        <v>1</v>
      </c>
      <c r="D4" s="244">
        <v>3.54</v>
      </c>
      <c r="E4" s="499"/>
      <c r="F4" s="397">
        <v>0</v>
      </c>
    </row>
    <row r="5" spans="1:9" ht="14.25" customHeight="1" x14ac:dyDescent="0.25">
      <c r="A5" s="692"/>
      <c r="B5" s="500" t="s">
        <v>135</v>
      </c>
      <c r="C5" s="245">
        <v>9</v>
      </c>
      <c r="D5" s="176">
        <v>526.86199999999997</v>
      </c>
      <c r="E5" s="501">
        <v>105500</v>
      </c>
      <c r="F5" s="396">
        <v>0</v>
      </c>
    </row>
    <row r="6" spans="1:9" ht="14.25" customHeight="1" x14ac:dyDescent="0.25">
      <c r="A6" s="692"/>
      <c r="B6" s="500" t="s">
        <v>273</v>
      </c>
      <c r="C6" s="245">
        <v>12</v>
      </c>
      <c r="D6" s="176">
        <v>517.19000000000005</v>
      </c>
      <c r="E6" s="501"/>
      <c r="F6" s="396">
        <v>0</v>
      </c>
    </row>
    <row r="7" spans="1:9" ht="14.25" customHeight="1" x14ac:dyDescent="0.25">
      <c r="A7" s="692"/>
      <c r="B7" s="500" t="s">
        <v>347</v>
      </c>
      <c r="C7" s="245">
        <v>1</v>
      </c>
      <c r="D7" s="176">
        <v>0.42</v>
      </c>
      <c r="E7" s="501"/>
      <c r="F7" s="396">
        <v>0</v>
      </c>
    </row>
    <row r="8" spans="1:9" ht="14.25" customHeight="1" x14ac:dyDescent="0.25">
      <c r="A8" s="692"/>
      <c r="B8" s="500" t="s">
        <v>136</v>
      </c>
      <c r="C8" s="245">
        <v>2</v>
      </c>
      <c r="D8" s="176">
        <v>68.11</v>
      </c>
      <c r="E8" s="501"/>
      <c r="F8" s="396">
        <v>0</v>
      </c>
    </row>
    <row r="9" spans="1:9" ht="15" customHeight="1" x14ac:dyDescent="0.25">
      <c r="A9" s="692"/>
      <c r="B9" s="500" t="s">
        <v>137</v>
      </c>
      <c r="C9" s="245">
        <v>7</v>
      </c>
      <c r="D9" s="176">
        <v>43.192999999999998</v>
      </c>
      <c r="E9" s="501">
        <v>1399689</v>
      </c>
      <c r="F9" s="396">
        <v>0</v>
      </c>
      <c r="I9" s="237"/>
    </row>
    <row r="10" spans="1:9" ht="15" customHeight="1" x14ac:dyDescent="0.25">
      <c r="A10" s="692"/>
      <c r="B10" s="541" t="s">
        <v>138</v>
      </c>
      <c r="C10" s="542">
        <v>1</v>
      </c>
      <c r="D10" s="415">
        <v>0.7</v>
      </c>
      <c r="E10" s="543"/>
      <c r="F10" s="544">
        <v>0</v>
      </c>
      <c r="I10" s="237"/>
    </row>
    <row r="11" spans="1:9" ht="15" customHeight="1" thickBot="1" x14ac:dyDescent="0.3">
      <c r="A11" s="692"/>
      <c r="B11" s="541" t="s">
        <v>139</v>
      </c>
      <c r="C11" s="542">
        <v>23</v>
      </c>
      <c r="D11" s="415">
        <v>101.815</v>
      </c>
      <c r="E11" s="543">
        <v>4282255.3</v>
      </c>
      <c r="F11" s="544">
        <v>0</v>
      </c>
      <c r="I11" s="237"/>
    </row>
    <row r="12" spans="1:9" ht="15.75" thickBot="1" x14ac:dyDescent="0.3">
      <c r="A12" s="492"/>
      <c r="B12" s="459" t="s">
        <v>31</v>
      </c>
      <c r="C12" s="491">
        <f>SUM(C4:C11)</f>
        <v>56</v>
      </c>
      <c r="D12" s="491">
        <f t="shared" ref="D12:F12" si="0">SUM(D4:D11)</f>
        <v>1261.8300000000002</v>
      </c>
      <c r="E12" s="594">
        <f t="shared" si="0"/>
        <v>5787444.2999999998</v>
      </c>
      <c r="F12" s="594">
        <f t="shared" si="0"/>
        <v>0</v>
      </c>
      <c r="I12" s="237"/>
    </row>
    <row r="13" spans="1:9" ht="15" x14ac:dyDescent="0.25">
      <c r="A13" s="388"/>
      <c r="B13" s="509"/>
      <c r="C13" s="509"/>
      <c r="D13" s="507"/>
      <c r="E13" s="508"/>
      <c r="F13" s="510"/>
    </row>
    <row r="14" spans="1:9" ht="15" x14ac:dyDescent="0.25">
      <c r="A14" s="109" t="s">
        <v>143</v>
      </c>
      <c r="B14" s="504"/>
      <c r="C14" s="505"/>
      <c r="D14" s="506"/>
      <c r="E14" s="506"/>
      <c r="F14" s="511"/>
      <c r="H14" s="237"/>
      <c r="I14" s="237"/>
    </row>
    <row r="15" spans="1:9" ht="15" x14ac:dyDescent="0.2">
      <c r="A15" s="687" t="s">
        <v>434</v>
      </c>
      <c r="B15" s="687"/>
      <c r="C15" s="687"/>
      <c r="D15" s="687"/>
      <c r="E15" s="687"/>
    </row>
    <row r="16" spans="1:9" ht="31.5" customHeight="1" x14ac:dyDescent="0.25">
      <c r="A16" s="676" t="s">
        <v>250</v>
      </c>
      <c r="B16" s="676"/>
      <c r="C16" s="676"/>
      <c r="D16" s="676"/>
      <c r="E16" s="676"/>
    </row>
    <row r="17" spans="7:7" x14ac:dyDescent="0.2">
      <c r="G17" s="237"/>
    </row>
    <row r="22" spans="7:7" x14ac:dyDescent="0.2">
      <c r="G22" s="237"/>
    </row>
  </sheetData>
  <mergeCells count="3">
    <mergeCell ref="A4:A11"/>
    <mergeCell ref="A16:E16"/>
    <mergeCell ref="A15:E15"/>
  </mergeCells>
  <pageMargins left="0.7" right="0.7" top="0.75" bottom="0.75" header="0.3" footer="0.3"/>
  <pageSetup orientation="portrait" r:id="rId1"/>
  <drawing r:id="rId2"/>
  <tableParts count="1">
    <tablePart r:id="rId3"/>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workbookViewId="0">
      <selection sqref="A1:E1"/>
    </sheetView>
  </sheetViews>
  <sheetFormatPr defaultColWidth="9" defaultRowHeight="12.75" x14ac:dyDescent="0.2"/>
  <cols>
    <col min="1" max="1" width="38.5" style="5" bestFit="1" customWidth="1"/>
    <col min="2" max="2" width="12.375" style="21" customWidth="1"/>
    <col min="3" max="3" width="12.25" style="21" customWidth="1"/>
    <col min="4" max="4" width="13.25" style="21" customWidth="1"/>
    <col min="5" max="5" width="12.625" style="21" customWidth="1"/>
    <col min="6" max="8" width="9" style="5"/>
    <col min="9" max="9" width="11.5" style="5" bestFit="1" customWidth="1"/>
    <col min="10" max="16384" width="9" style="5"/>
  </cols>
  <sheetData>
    <row r="1" spans="1:9" s="81" customFormat="1" ht="35.25" customHeight="1" x14ac:dyDescent="0.3">
      <c r="A1" s="664" t="s">
        <v>364</v>
      </c>
      <c r="B1" s="664"/>
      <c r="C1" s="664"/>
      <c r="D1" s="664"/>
      <c r="E1" s="664"/>
    </row>
    <row r="2" spans="1:9" ht="13.5" thickBot="1" x14ac:dyDescent="0.25">
      <c r="A2" s="24"/>
      <c r="B2" s="57"/>
      <c r="C2" s="57"/>
      <c r="D2" s="57"/>
      <c r="E2" s="57"/>
    </row>
    <row r="3" spans="1:9" s="99" customFormat="1" ht="15" customHeight="1" thickBot="1" x14ac:dyDescent="0.3">
      <c r="A3" s="268"/>
      <c r="B3" s="693" t="s">
        <v>149</v>
      </c>
      <c r="C3" s="694"/>
      <c r="D3" s="694"/>
      <c r="E3" s="695"/>
    </row>
    <row r="4" spans="1:9" s="99" customFormat="1" ht="15.75" thickBot="1" x14ac:dyDescent="0.3">
      <c r="A4" s="364" t="s">
        <v>315</v>
      </c>
      <c r="B4" s="361" t="s">
        <v>68</v>
      </c>
      <c r="C4" s="362" t="s">
        <v>69</v>
      </c>
      <c r="D4" s="362" t="s">
        <v>70</v>
      </c>
      <c r="E4" s="363" t="s">
        <v>1</v>
      </c>
    </row>
    <row r="5" spans="1:9" s="99" customFormat="1" ht="15" x14ac:dyDescent="0.25">
      <c r="A5" s="358" t="s">
        <v>71</v>
      </c>
      <c r="B5" s="199">
        <v>28595</v>
      </c>
      <c r="C5" s="199">
        <v>2157</v>
      </c>
      <c r="D5" s="199">
        <v>56667</v>
      </c>
      <c r="E5" s="200">
        <v>87419</v>
      </c>
    </row>
    <row r="6" spans="1:9" s="99" customFormat="1" ht="15" x14ac:dyDescent="0.25">
      <c r="A6" s="359" t="s">
        <v>72</v>
      </c>
      <c r="B6" s="201">
        <v>1759</v>
      </c>
      <c r="C6" s="202">
        <v>26</v>
      </c>
      <c r="D6" s="201">
        <v>616</v>
      </c>
      <c r="E6" s="203">
        <v>2401</v>
      </c>
      <c r="G6" s="118"/>
    </row>
    <row r="7" spans="1:9" s="99" customFormat="1" ht="15" x14ac:dyDescent="0.25">
      <c r="A7" s="359" t="s">
        <v>73</v>
      </c>
      <c r="B7" s="201">
        <v>8546</v>
      </c>
      <c r="C7" s="201">
        <v>2202</v>
      </c>
      <c r="D7" s="201">
        <v>4987</v>
      </c>
      <c r="E7" s="203">
        <v>15735</v>
      </c>
    </row>
    <row r="8" spans="1:9" s="99" customFormat="1" ht="15" x14ac:dyDescent="0.25">
      <c r="A8" s="359" t="s">
        <v>74</v>
      </c>
      <c r="B8" s="201">
        <v>7149</v>
      </c>
      <c r="C8" s="202">
        <v>271</v>
      </c>
      <c r="D8" s="201">
        <v>2911</v>
      </c>
      <c r="E8" s="203">
        <v>10331</v>
      </c>
      <c r="H8" s="118"/>
    </row>
    <row r="9" spans="1:9" s="99" customFormat="1" ht="15" x14ac:dyDescent="0.25">
      <c r="A9" s="359" t="s">
        <v>75</v>
      </c>
      <c r="B9" s="201">
        <v>2270</v>
      </c>
      <c r="C9" s="202">
        <v>13</v>
      </c>
      <c r="D9" s="201">
        <v>2429</v>
      </c>
      <c r="E9" s="203">
        <v>4712</v>
      </c>
    </row>
    <row r="10" spans="1:9" s="99" customFormat="1" ht="15.75" thickBot="1" x14ac:dyDescent="0.3">
      <c r="A10" s="360" t="s">
        <v>76</v>
      </c>
      <c r="B10" s="204">
        <v>63103</v>
      </c>
      <c r="C10" s="204">
        <v>26037</v>
      </c>
      <c r="D10" s="204">
        <v>120452</v>
      </c>
      <c r="E10" s="205">
        <v>209592</v>
      </c>
      <c r="G10" s="118"/>
    </row>
    <row r="11" spans="1:9" s="99" customFormat="1" ht="15" x14ac:dyDescent="0.25">
      <c r="I11" s="100"/>
    </row>
    <row r="12" spans="1:9" s="99" customFormat="1" ht="15" x14ac:dyDescent="0.25">
      <c r="A12" s="109" t="s">
        <v>143</v>
      </c>
      <c r="H12" s="118"/>
    </row>
    <row r="13" spans="1:9" s="99" customFormat="1" ht="15" x14ac:dyDescent="0.25">
      <c r="A13" s="687" t="s">
        <v>434</v>
      </c>
      <c r="B13" s="687"/>
      <c r="C13" s="687"/>
      <c r="D13" s="687"/>
      <c r="E13" s="687"/>
    </row>
    <row r="14" spans="1:9" s="99" customFormat="1" ht="75" customHeight="1" x14ac:dyDescent="0.25">
      <c r="A14" s="669" t="s">
        <v>316</v>
      </c>
      <c r="B14" s="669"/>
      <c r="C14" s="669"/>
      <c r="D14" s="669"/>
      <c r="E14" s="669"/>
    </row>
    <row r="15" spans="1:9" x14ac:dyDescent="0.2">
      <c r="A15" s="696"/>
      <c r="B15" s="696"/>
      <c r="C15" s="696"/>
      <c r="D15" s="696"/>
      <c r="E15" s="696"/>
      <c r="I15" s="36"/>
    </row>
    <row r="21" spans="8:8" x14ac:dyDescent="0.2">
      <c r="H21" s="36"/>
    </row>
  </sheetData>
  <mergeCells count="5">
    <mergeCell ref="B3:E3"/>
    <mergeCell ref="A14:E14"/>
    <mergeCell ref="A15:E15"/>
    <mergeCell ref="A1:E1"/>
    <mergeCell ref="A13:E13"/>
  </mergeCells>
  <pageMargins left="0.7" right="0.7" top="0.75" bottom="0.75" header="0.3" footer="0.3"/>
  <pageSetup orientation="landscape" r:id="rId1"/>
  <drawing r:id="rId2"/>
  <tableParts count="1">
    <tablePart r:id="rId3"/>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7"/>
  <sheetViews>
    <sheetView workbookViewId="0">
      <selection sqref="A1:C1"/>
    </sheetView>
  </sheetViews>
  <sheetFormatPr defaultColWidth="9" defaultRowHeight="12.75" x14ac:dyDescent="0.2"/>
  <cols>
    <col min="1" max="1" width="32" style="5" customWidth="1"/>
    <col min="2" max="2" width="23.125" style="21" customWidth="1"/>
    <col min="3" max="3" width="19.75" style="21" customWidth="1"/>
    <col min="4" max="4" width="22.375" style="11" customWidth="1"/>
    <col min="5" max="16384" width="9" style="5"/>
  </cols>
  <sheetData>
    <row r="1" spans="1:4" s="138" customFormat="1" ht="36.75" customHeight="1" x14ac:dyDescent="0.3">
      <c r="A1" s="664" t="s">
        <v>351</v>
      </c>
      <c r="B1" s="664"/>
      <c r="C1" s="664"/>
      <c r="D1" s="98"/>
    </row>
    <row r="2" spans="1:4" ht="13.5" thickBot="1" x14ac:dyDescent="0.25">
      <c r="A2" s="2"/>
    </row>
    <row r="3" spans="1:4" s="99" customFormat="1" ht="14.25" customHeight="1" thickBot="1" x14ac:dyDescent="0.3">
      <c r="A3" s="206"/>
      <c r="B3" s="653" t="s">
        <v>317</v>
      </c>
      <c r="C3" s="697"/>
      <c r="D3" s="698"/>
    </row>
    <row r="4" spans="1:4" s="99" customFormat="1" ht="30.75" thickBot="1" x14ac:dyDescent="0.3">
      <c r="A4" s="263" t="s">
        <v>38</v>
      </c>
      <c r="B4" s="271" t="s">
        <v>72</v>
      </c>
      <c r="C4" s="271" t="s">
        <v>74</v>
      </c>
      <c r="D4" s="581" t="s">
        <v>150</v>
      </c>
    </row>
    <row r="5" spans="1:4" s="99" customFormat="1" ht="15" x14ac:dyDescent="0.25">
      <c r="A5" s="267" t="s">
        <v>163</v>
      </c>
      <c r="B5" s="207">
        <v>10</v>
      </c>
      <c r="C5" s="207">
        <v>83</v>
      </c>
      <c r="D5" s="365">
        <v>93</v>
      </c>
    </row>
    <row r="6" spans="1:4" s="99" customFormat="1" ht="15" x14ac:dyDescent="0.25">
      <c r="A6" s="267" t="s">
        <v>164</v>
      </c>
      <c r="B6" s="207">
        <v>84</v>
      </c>
      <c r="C6" s="207">
        <v>181</v>
      </c>
      <c r="D6" s="366">
        <v>265</v>
      </c>
    </row>
    <row r="7" spans="1:4" s="99" customFormat="1" ht="15" x14ac:dyDescent="0.25">
      <c r="A7" s="267" t="s">
        <v>165</v>
      </c>
      <c r="B7" s="207">
        <v>399</v>
      </c>
      <c r="C7" s="207">
        <v>278</v>
      </c>
      <c r="D7" s="366">
        <v>677</v>
      </c>
    </row>
    <row r="8" spans="1:4" s="99" customFormat="1" ht="15" x14ac:dyDescent="0.25">
      <c r="A8" s="267" t="s">
        <v>166</v>
      </c>
      <c r="B8" s="207">
        <v>22</v>
      </c>
      <c r="C8" s="207">
        <v>165</v>
      </c>
      <c r="D8" s="366">
        <v>187</v>
      </c>
    </row>
    <row r="9" spans="1:4" s="99" customFormat="1" ht="15" x14ac:dyDescent="0.25">
      <c r="A9" s="267" t="s">
        <v>167</v>
      </c>
      <c r="B9" s="207">
        <v>171</v>
      </c>
      <c r="C9" s="208">
        <v>819</v>
      </c>
      <c r="D9" s="367">
        <v>990</v>
      </c>
    </row>
    <row r="10" spans="1:4" s="99" customFormat="1" ht="15" x14ac:dyDescent="0.25">
      <c r="A10" s="267" t="s">
        <v>168</v>
      </c>
      <c r="B10" s="207">
        <v>10</v>
      </c>
      <c r="C10" s="207">
        <v>204</v>
      </c>
      <c r="D10" s="366">
        <v>214</v>
      </c>
    </row>
    <row r="11" spans="1:4" s="99" customFormat="1" ht="15" x14ac:dyDescent="0.25">
      <c r="A11" s="267" t="s">
        <v>169</v>
      </c>
      <c r="B11" s="207">
        <v>0</v>
      </c>
      <c r="C11" s="207">
        <v>20</v>
      </c>
      <c r="D11" s="366">
        <v>20</v>
      </c>
    </row>
    <row r="12" spans="1:4" s="99" customFormat="1" ht="15" x14ac:dyDescent="0.25">
      <c r="A12" s="267" t="s">
        <v>170</v>
      </c>
      <c r="B12" s="207">
        <v>0</v>
      </c>
      <c r="C12" s="207">
        <v>9</v>
      </c>
      <c r="D12" s="366">
        <v>9</v>
      </c>
    </row>
    <row r="13" spans="1:4" s="99" customFormat="1" ht="15" x14ac:dyDescent="0.25">
      <c r="A13" s="267" t="s">
        <v>269</v>
      </c>
      <c r="B13" s="207">
        <v>88</v>
      </c>
      <c r="C13" s="207">
        <v>321</v>
      </c>
      <c r="D13" s="366">
        <v>409</v>
      </c>
    </row>
    <row r="14" spans="1:4" s="99" customFormat="1" ht="15" x14ac:dyDescent="0.25">
      <c r="A14" s="267" t="s">
        <v>171</v>
      </c>
      <c r="B14" s="207">
        <v>23</v>
      </c>
      <c r="C14" s="207">
        <v>152</v>
      </c>
      <c r="D14" s="366">
        <v>175</v>
      </c>
    </row>
    <row r="15" spans="1:4" s="99" customFormat="1" ht="15" x14ac:dyDescent="0.25">
      <c r="A15" s="267" t="s">
        <v>172</v>
      </c>
      <c r="B15" s="207">
        <v>23</v>
      </c>
      <c r="C15" s="207">
        <v>129</v>
      </c>
      <c r="D15" s="366">
        <v>152</v>
      </c>
    </row>
    <row r="16" spans="1:4" s="99" customFormat="1" ht="15" x14ac:dyDescent="0.25">
      <c r="A16" s="267" t="s">
        <v>173</v>
      </c>
      <c r="B16" s="207">
        <v>64</v>
      </c>
      <c r="C16" s="207">
        <v>30</v>
      </c>
      <c r="D16" s="366">
        <v>94</v>
      </c>
    </row>
    <row r="17" spans="1:4" s="99" customFormat="1" ht="15" x14ac:dyDescent="0.25">
      <c r="A17" s="267" t="s">
        <v>174</v>
      </c>
      <c r="B17" s="207">
        <v>3</v>
      </c>
      <c r="C17" s="207">
        <v>159</v>
      </c>
      <c r="D17" s="366">
        <v>162</v>
      </c>
    </row>
    <row r="18" spans="1:4" s="99" customFormat="1" ht="15" x14ac:dyDescent="0.25">
      <c r="A18" s="267" t="s">
        <v>175</v>
      </c>
      <c r="B18" s="207">
        <v>2</v>
      </c>
      <c r="C18" s="207">
        <v>97</v>
      </c>
      <c r="D18" s="366">
        <v>99</v>
      </c>
    </row>
    <row r="19" spans="1:4" s="99" customFormat="1" ht="15" x14ac:dyDescent="0.25">
      <c r="A19" s="267" t="s">
        <v>176</v>
      </c>
      <c r="B19" s="207">
        <v>12</v>
      </c>
      <c r="C19" s="207">
        <v>111</v>
      </c>
      <c r="D19" s="366">
        <v>123</v>
      </c>
    </row>
    <row r="20" spans="1:4" s="99" customFormat="1" ht="15" x14ac:dyDescent="0.25">
      <c r="A20" s="267" t="s">
        <v>177</v>
      </c>
      <c r="B20" s="207">
        <v>1</v>
      </c>
      <c r="C20" s="207">
        <v>72</v>
      </c>
      <c r="D20" s="366">
        <v>73</v>
      </c>
    </row>
    <row r="21" spans="1:4" s="99" customFormat="1" ht="15" x14ac:dyDescent="0.25">
      <c r="A21" s="267" t="s">
        <v>178</v>
      </c>
      <c r="B21" s="207">
        <v>112</v>
      </c>
      <c r="C21" s="207">
        <v>64</v>
      </c>
      <c r="D21" s="366">
        <v>176</v>
      </c>
    </row>
    <row r="22" spans="1:4" s="99" customFormat="1" ht="15" x14ac:dyDescent="0.25">
      <c r="A22" s="267" t="s">
        <v>179</v>
      </c>
      <c r="B22" s="207">
        <v>4</v>
      </c>
      <c r="C22" s="207">
        <v>132</v>
      </c>
      <c r="D22" s="366">
        <v>136</v>
      </c>
    </row>
    <row r="23" spans="1:4" s="99" customFormat="1" ht="15" x14ac:dyDescent="0.25">
      <c r="A23" s="267" t="s">
        <v>180</v>
      </c>
      <c r="B23" s="207">
        <v>36</v>
      </c>
      <c r="C23" s="207">
        <v>59</v>
      </c>
      <c r="D23" s="366">
        <v>95</v>
      </c>
    </row>
    <row r="24" spans="1:4" s="99" customFormat="1" ht="15" x14ac:dyDescent="0.25">
      <c r="A24" s="267" t="s">
        <v>181</v>
      </c>
      <c r="B24" s="207">
        <v>1</v>
      </c>
      <c r="C24" s="207">
        <v>295</v>
      </c>
      <c r="D24" s="366">
        <v>296</v>
      </c>
    </row>
    <row r="25" spans="1:4" s="99" customFormat="1" ht="15" x14ac:dyDescent="0.25">
      <c r="A25" s="267" t="s">
        <v>182</v>
      </c>
      <c r="B25" s="207">
        <v>43</v>
      </c>
      <c r="C25" s="208">
        <v>1004</v>
      </c>
      <c r="D25" s="367">
        <v>1047</v>
      </c>
    </row>
    <row r="26" spans="1:4" s="99" customFormat="1" ht="15" x14ac:dyDescent="0.25">
      <c r="A26" s="267" t="s">
        <v>183</v>
      </c>
      <c r="B26" s="207">
        <v>80</v>
      </c>
      <c r="C26" s="207">
        <v>222</v>
      </c>
      <c r="D26" s="366">
        <v>302</v>
      </c>
    </row>
    <row r="27" spans="1:4" s="99" customFormat="1" ht="15" x14ac:dyDescent="0.25">
      <c r="A27" s="267" t="s">
        <v>184</v>
      </c>
      <c r="B27" s="207">
        <v>15</v>
      </c>
      <c r="C27" s="207">
        <v>239</v>
      </c>
      <c r="D27" s="366">
        <v>254</v>
      </c>
    </row>
    <row r="28" spans="1:4" s="99" customFormat="1" ht="15" x14ac:dyDescent="0.25">
      <c r="A28" s="267" t="s">
        <v>185</v>
      </c>
      <c r="B28" s="207">
        <v>1</v>
      </c>
      <c r="C28" s="207">
        <v>58</v>
      </c>
      <c r="D28" s="366">
        <v>59</v>
      </c>
    </row>
    <row r="29" spans="1:4" s="99" customFormat="1" ht="15" x14ac:dyDescent="0.25">
      <c r="A29" s="267" t="s">
        <v>186</v>
      </c>
      <c r="B29" s="207">
        <v>18</v>
      </c>
      <c r="C29" s="207">
        <v>128</v>
      </c>
      <c r="D29" s="366">
        <v>146</v>
      </c>
    </row>
    <row r="30" spans="1:4" s="99" customFormat="1" ht="15" x14ac:dyDescent="0.25">
      <c r="A30" s="267" t="s">
        <v>187</v>
      </c>
      <c r="B30" s="207">
        <v>22</v>
      </c>
      <c r="C30" s="207">
        <v>117</v>
      </c>
      <c r="D30" s="366">
        <v>139</v>
      </c>
    </row>
    <row r="31" spans="1:4" s="99" customFormat="1" ht="15" x14ac:dyDescent="0.25">
      <c r="A31" s="267" t="s">
        <v>188</v>
      </c>
      <c r="B31" s="207">
        <v>49</v>
      </c>
      <c r="C31" s="207">
        <v>500</v>
      </c>
      <c r="D31" s="366">
        <v>549</v>
      </c>
    </row>
    <row r="32" spans="1:4" s="99" customFormat="1" ht="15" x14ac:dyDescent="0.25">
      <c r="A32" s="267" t="s">
        <v>189</v>
      </c>
      <c r="B32" s="207">
        <v>0</v>
      </c>
      <c r="C32" s="207">
        <v>44</v>
      </c>
      <c r="D32" s="366">
        <v>44</v>
      </c>
    </row>
    <row r="33" spans="1:4" s="99" customFormat="1" ht="15" x14ac:dyDescent="0.25">
      <c r="A33" s="267" t="s">
        <v>190</v>
      </c>
      <c r="B33" s="207">
        <v>2</v>
      </c>
      <c r="C33" s="207">
        <v>91</v>
      </c>
      <c r="D33" s="366">
        <v>93</v>
      </c>
    </row>
    <row r="34" spans="1:4" s="99" customFormat="1" ht="15" x14ac:dyDescent="0.25">
      <c r="A34" s="267" t="s">
        <v>191</v>
      </c>
      <c r="B34" s="207">
        <v>4</v>
      </c>
      <c r="C34" s="207">
        <v>17</v>
      </c>
      <c r="D34" s="366">
        <v>21</v>
      </c>
    </row>
    <row r="35" spans="1:4" s="99" customFormat="1" ht="15" x14ac:dyDescent="0.25">
      <c r="A35" s="267" t="s">
        <v>192</v>
      </c>
      <c r="B35" s="207">
        <v>173</v>
      </c>
      <c r="C35" s="207">
        <v>121</v>
      </c>
      <c r="D35" s="366">
        <v>294</v>
      </c>
    </row>
    <row r="36" spans="1:4" s="99" customFormat="1" ht="15" x14ac:dyDescent="0.25">
      <c r="A36" s="267" t="s">
        <v>193</v>
      </c>
      <c r="B36" s="207">
        <v>56</v>
      </c>
      <c r="C36" s="207">
        <v>103</v>
      </c>
      <c r="D36" s="366">
        <v>159</v>
      </c>
    </row>
    <row r="37" spans="1:4" s="99" customFormat="1" ht="15" x14ac:dyDescent="0.25">
      <c r="A37" s="267" t="s">
        <v>194</v>
      </c>
      <c r="B37" s="207">
        <v>19</v>
      </c>
      <c r="C37" s="207">
        <v>353</v>
      </c>
      <c r="D37" s="366">
        <v>372</v>
      </c>
    </row>
    <row r="38" spans="1:4" s="99" customFormat="1" ht="15" x14ac:dyDescent="0.25">
      <c r="A38" s="267" t="s">
        <v>195</v>
      </c>
      <c r="B38" s="207">
        <v>37</v>
      </c>
      <c r="C38" s="207">
        <v>163</v>
      </c>
      <c r="D38" s="366">
        <v>200</v>
      </c>
    </row>
    <row r="39" spans="1:4" s="99" customFormat="1" ht="15" x14ac:dyDescent="0.25">
      <c r="A39" s="267" t="s">
        <v>196</v>
      </c>
      <c r="B39" s="207">
        <v>0</v>
      </c>
      <c r="C39" s="207">
        <v>19</v>
      </c>
      <c r="D39" s="366">
        <v>19</v>
      </c>
    </row>
    <row r="40" spans="1:4" s="99" customFormat="1" ht="15" x14ac:dyDescent="0.25">
      <c r="A40" s="267" t="s">
        <v>197</v>
      </c>
      <c r="B40" s="207">
        <v>59</v>
      </c>
      <c r="C40" s="207">
        <v>243</v>
      </c>
      <c r="D40" s="366">
        <v>302</v>
      </c>
    </row>
    <row r="41" spans="1:4" s="99" customFormat="1" ht="15" x14ac:dyDescent="0.25">
      <c r="A41" s="267" t="s">
        <v>198</v>
      </c>
      <c r="B41" s="207">
        <v>0</v>
      </c>
      <c r="C41" s="207">
        <v>56</v>
      </c>
      <c r="D41" s="366">
        <v>56</v>
      </c>
    </row>
    <row r="42" spans="1:4" s="99" customFormat="1" ht="15" x14ac:dyDescent="0.25">
      <c r="A42" s="267" t="s">
        <v>199</v>
      </c>
      <c r="B42" s="207">
        <v>4</v>
      </c>
      <c r="C42" s="207">
        <v>209</v>
      </c>
      <c r="D42" s="366">
        <v>213</v>
      </c>
    </row>
    <row r="43" spans="1:4" s="99" customFormat="1" ht="15" x14ac:dyDescent="0.25">
      <c r="A43" s="267" t="s">
        <v>200</v>
      </c>
      <c r="B43" s="207">
        <v>50</v>
      </c>
      <c r="C43" s="207">
        <v>490</v>
      </c>
      <c r="D43" s="366">
        <v>540</v>
      </c>
    </row>
    <row r="44" spans="1:4" s="99" customFormat="1" ht="15" x14ac:dyDescent="0.25">
      <c r="A44" s="267" t="s">
        <v>201</v>
      </c>
      <c r="B44" s="207">
        <v>0</v>
      </c>
      <c r="C44" s="207">
        <v>9</v>
      </c>
      <c r="D44" s="366">
        <v>9</v>
      </c>
    </row>
    <row r="45" spans="1:4" s="99" customFormat="1" ht="15" x14ac:dyDescent="0.25">
      <c r="A45" s="267" t="s">
        <v>202</v>
      </c>
      <c r="B45" s="207">
        <v>6</v>
      </c>
      <c r="C45" s="207">
        <v>65</v>
      </c>
      <c r="D45" s="366">
        <v>71</v>
      </c>
    </row>
    <row r="46" spans="1:4" s="99" customFormat="1" ht="15" x14ac:dyDescent="0.25">
      <c r="A46" s="267" t="s">
        <v>203</v>
      </c>
      <c r="B46" s="207">
        <v>29</v>
      </c>
      <c r="C46" s="207">
        <v>159</v>
      </c>
      <c r="D46" s="366">
        <v>188</v>
      </c>
    </row>
    <row r="47" spans="1:4" s="99" customFormat="1" ht="15" x14ac:dyDescent="0.25">
      <c r="A47" s="267" t="s">
        <v>204</v>
      </c>
      <c r="B47" s="207">
        <v>37</v>
      </c>
      <c r="C47" s="207">
        <v>220</v>
      </c>
      <c r="D47" s="366">
        <v>257</v>
      </c>
    </row>
    <row r="48" spans="1:4" s="99" customFormat="1" ht="15" x14ac:dyDescent="0.25">
      <c r="A48" s="267" t="s">
        <v>205</v>
      </c>
      <c r="B48" s="207">
        <v>32</v>
      </c>
      <c r="C48" s="207">
        <v>140</v>
      </c>
      <c r="D48" s="366">
        <v>172</v>
      </c>
    </row>
    <row r="49" spans="1:5" s="99" customFormat="1" ht="15" x14ac:dyDescent="0.25">
      <c r="A49" s="267" t="s">
        <v>272</v>
      </c>
      <c r="B49" s="207">
        <v>25</v>
      </c>
      <c r="C49" s="207">
        <v>30</v>
      </c>
      <c r="D49" s="367">
        <v>55</v>
      </c>
    </row>
    <row r="50" spans="1:5" s="99" customFormat="1" ht="15" x14ac:dyDescent="0.25">
      <c r="A50" s="267" t="s">
        <v>206</v>
      </c>
      <c r="B50" s="207">
        <v>18</v>
      </c>
      <c r="C50" s="207">
        <v>151</v>
      </c>
      <c r="D50" s="366">
        <v>169</v>
      </c>
    </row>
    <row r="51" spans="1:5" s="99" customFormat="1" ht="15" x14ac:dyDescent="0.25">
      <c r="A51" s="267" t="s">
        <v>207</v>
      </c>
      <c r="B51" s="207">
        <v>17</v>
      </c>
      <c r="C51" s="207">
        <v>20</v>
      </c>
      <c r="D51" s="366">
        <v>37</v>
      </c>
    </row>
    <row r="52" spans="1:5" s="99" customFormat="1" ht="15" x14ac:dyDescent="0.25">
      <c r="A52" s="267" t="s">
        <v>208</v>
      </c>
      <c r="B52" s="207">
        <v>225</v>
      </c>
      <c r="C52" s="207">
        <v>725</v>
      </c>
      <c r="D52" s="367">
        <v>950</v>
      </c>
    </row>
    <row r="53" spans="1:5" s="99" customFormat="1" ht="15" x14ac:dyDescent="0.25">
      <c r="A53" s="317" t="s">
        <v>209</v>
      </c>
      <c r="B53" s="207">
        <v>175</v>
      </c>
      <c r="C53" s="207">
        <v>328</v>
      </c>
      <c r="D53" s="367">
        <v>503</v>
      </c>
    </row>
    <row r="54" spans="1:5" s="99" customFormat="1" ht="15" x14ac:dyDescent="0.25">
      <c r="A54" s="267" t="s">
        <v>210</v>
      </c>
      <c r="B54" s="207">
        <v>0</v>
      </c>
      <c r="C54" s="207">
        <v>100</v>
      </c>
      <c r="D54" s="366">
        <v>100</v>
      </c>
    </row>
    <row r="55" spans="1:5" s="99" customFormat="1" ht="15" x14ac:dyDescent="0.25">
      <c r="A55" s="267" t="s">
        <v>211</v>
      </c>
      <c r="B55" s="207">
        <v>23</v>
      </c>
      <c r="C55" s="207">
        <v>70</v>
      </c>
      <c r="D55" s="366">
        <v>93</v>
      </c>
    </row>
    <row r="56" spans="1:5" s="99" customFormat="1" ht="15.75" thickBot="1" x14ac:dyDescent="0.3">
      <c r="A56" s="267" t="s">
        <v>212</v>
      </c>
      <c r="B56" s="207">
        <v>117</v>
      </c>
      <c r="C56" s="207">
        <v>757</v>
      </c>
      <c r="D56" s="366">
        <v>874</v>
      </c>
    </row>
    <row r="57" spans="1:5" s="99" customFormat="1" ht="15.75" thickBot="1" x14ac:dyDescent="0.3">
      <c r="A57" s="263" t="s">
        <v>118</v>
      </c>
      <c r="B57" s="270">
        <f>SUBTOTAL(109,B5:B56)</f>
        <v>2401</v>
      </c>
      <c r="C57" s="270">
        <f>SUBTOTAL(109,C5:C56)</f>
        <v>10331</v>
      </c>
      <c r="D57" s="368">
        <f>SUBTOTAL(109,D5:D56)</f>
        <v>12732</v>
      </c>
    </row>
    <row r="58" spans="1:5" s="99" customFormat="1" ht="15" x14ac:dyDescent="0.25">
      <c r="D58" s="112"/>
    </row>
    <row r="59" spans="1:5" s="99" customFormat="1" ht="15" x14ac:dyDescent="0.25">
      <c r="A59" s="109" t="s">
        <v>143</v>
      </c>
      <c r="D59" s="112"/>
    </row>
    <row r="60" spans="1:5" s="99" customFormat="1" ht="15" x14ac:dyDescent="0.25">
      <c r="A60" s="687" t="s">
        <v>434</v>
      </c>
      <c r="B60" s="687"/>
      <c r="C60" s="687"/>
      <c r="D60" s="687"/>
      <c r="E60" s="687"/>
    </row>
    <row r="61" spans="1:5" s="99" customFormat="1" ht="95.25" customHeight="1" x14ac:dyDescent="0.25">
      <c r="A61" s="669" t="s">
        <v>318</v>
      </c>
      <c r="B61" s="669"/>
      <c r="C61" s="669"/>
      <c r="D61" s="112"/>
    </row>
    <row r="62" spans="1:5" x14ac:dyDescent="0.2">
      <c r="A62" s="77"/>
      <c r="B62" s="77"/>
      <c r="C62" s="77"/>
    </row>
    <row r="63" spans="1:5" x14ac:dyDescent="0.2">
      <c r="A63" s="77"/>
      <c r="B63" s="77"/>
      <c r="C63" s="77"/>
    </row>
    <row r="64" spans="1:5" x14ac:dyDescent="0.2">
      <c r="A64" s="77"/>
      <c r="B64" s="77"/>
      <c r="C64" s="77"/>
    </row>
    <row r="65" spans="1:3" x14ac:dyDescent="0.2">
      <c r="A65" s="77"/>
      <c r="B65" s="77"/>
      <c r="C65" s="77"/>
    </row>
    <row r="66" spans="1:3" x14ac:dyDescent="0.2">
      <c r="A66" s="77"/>
      <c r="B66" s="77"/>
      <c r="C66" s="77"/>
    </row>
    <row r="67" spans="1:3" x14ac:dyDescent="0.2">
      <c r="A67" s="45"/>
      <c r="B67" s="45"/>
      <c r="C67" s="45"/>
    </row>
  </sheetData>
  <mergeCells count="4">
    <mergeCell ref="A61:C61"/>
    <mergeCell ref="A1:C1"/>
    <mergeCell ref="B3:D3"/>
    <mergeCell ref="A60:E60"/>
  </mergeCells>
  <pageMargins left="0.7" right="0.7" top="0.75" bottom="0.75" header="0.3" footer="0.3"/>
  <pageSetup orientation="portrait" r:id="rId1"/>
  <drawing r:id="rId2"/>
  <tableParts count="1">
    <tablePart r:id="rId3"/>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workbookViewId="0"/>
  </sheetViews>
  <sheetFormatPr defaultColWidth="9" defaultRowHeight="12.75" x14ac:dyDescent="0.2"/>
  <cols>
    <col min="1" max="1" width="38.5" style="5" bestFit="1" customWidth="1"/>
    <col min="2" max="2" width="12.875" style="21" customWidth="1"/>
    <col min="3" max="3" width="14" style="21" bestFit="1" customWidth="1"/>
    <col min="4" max="5" width="14.625" style="21" bestFit="1" customWidth="1"/>
    <col min="6" max="6" width="16" style="21" customWidth="1"/>
    <col min="7" max="7" width="10.25" style="21" customWidth="1"/>
    <col min="8" max="16384" width="9" style="5"/>
  </cols>
  <sheetData>
    <row r="1" spans="1:7" s="97" customFormat="1" ht="18.75" x14ac:dyDescent="0.3">
      <c r="A1" s="209" t="s">
        <v>352</v>
      </c>
      <c r="B1" s="210"/>
    </row>
    <row r="2" spans="1:7" s="97" customFormat="1" ht="19.5" thickBot="1" x14ac:dyDescent="0.35">
      <c r="A2" s="209"/>
      <c r="B2" s="210"/>
    </row>
    <row r="3" spans="1:7" ht="18" customHeight="1" thickBot="1" x14ac:dyDescent="0.25">
      <c r="A3" s="376"/>
      <c r="B3" s="699" t="s">
        <v>44</v>
      </c>
      <c r="C3" s="700"/>
      <c r="D3" s="700"/>
      <c r="E3" s="700"/>
      <c r="F3" s="700"/>
      <c r="G3" s="701"/>
    </row>
    <row r="4" spans="1:7" s="213" customFormat="1" ht="48.75" customHeight="1" thickBot="1" x14ac:dyDescent="0.3">
      <c r="A4" s="370" t="s">
        <v>257</v>
      </c>
      <c r="B4" s="211" t="s">
        <v>71</v>
      </c>
      <c r="C4" s="211" t="s">
        <v>72</v>
      </c>
      <c r="D4" s="211" t="s">
        <v>73</v>
      </c>
      <c r="E4" s="211" t="s">
        <v>74</v>
      </c>
      <c r="F4" s="211" t="s">
        <v>353</v>
      </c>
      <c r="G4" s="212" t="s">
        <v>76</v>
      </c>
    </row>
    <row r="5" spans="1:7" s="146" customFormat="1" ht="15" x14ac:dyDescent="0.25">
      <c r="A5" s="371" t="s">
        <v>80</v>
      </c>
      <c r="B5" s="214">
        <v>3511</v>
      </c>
      <c r="C5" s="214">
        <v>1</v>
      </c>
      <c r="D5" s="214">
        <v>2253</v>
      </c>
      <c r="E5" s="214">
        <v>698</v>
      </c>
      <c r="F5" s="214">
        <v>77</v>
      </c>
      <c r="G5" s="373">
        <v>32521</v>
      </c>
    </row>
    <row r="6" spans="1:7" s="146" customFormat="1" ht="15" x14ac:dyDescent="0.25">
      <c r="A6" s="371" t="s">
        <v>83</v>
      </c>
      <c r="B6" s="214">
        <v>186</v>
      </c>
      <c r="C6" s="214">
        <v>16</v>
      </c>
      <c r="D6" s="214">
        <v>40</v>
      </c>
      <c r="E6" s="214">
        <v>4</v>
      </c>
      <c r="F6" s="214">
        <v>32</v>
      </c>
      <c r="G6" s="373">
        <v>501</v>
      </c>
    </row>
    <row r="7" spans="1:7" s="146" customFormat="1" ht="15" x14ac:dyDescent="0.25">
      <c r="A7" s="371" t="s">
        <v>84</v>
      </c>
      <c r="B7" s="214">
        <v>6476</v>
      </c>
      <c r="C7" s="214">
        <v>6</v>
      </c>
      <c r="D7" s="214">
        <v>1362</v>
      </c>
      <c r="E7" s="214">
        <v>15</v>
      </c>
      <c r="F7" s="214">
        <v>245</v>
      </c>
      <c r="G7" s="373">
        <v>11806</v>
      </c>
    </row>
    <row r="8" spans="1:7" s="146" customFormat="1" ht="15" x14ac:dyDescent="0.25">
      <c r="A8" s="371" t="s">
        <v>85</v>
      </c>
      <c r="B8" s="214">
        <v>1973</v>
      </c>
      <c r="C8" s="214">
        <v>15</v>
      </c>
      <c r="D8" s="214">
        <v>167</v>
      </c>
      <c r="E8" s="214">
        <v>14</v>
      </c>
      <c r="F8" s="214">
        <v>12</v>
      </c>
      <c r="G8" s="373">
        <v>716</v>
      </c>
    </row>
    <row r="9" spans="1:7" s="146" customFormat="1" ht="15" x14ac:dyDescent="0.25">
      <c r="A9" s="371" t="s">
        <v>86</v>
      </c>
      <c r="B9" s="214">
        <v>4711</v>
      </c>
      <c r="C9" s="214">
        <v>13</v>
      </c>
      <c r="D9" s="214">
        <v>61</v>
      </c>
      <c r="E9" s="214">
        <v>374</v>
      </c>
      <c r="F9" s="214">
        <v>146</v>
      </c>
      <c r="G9" s="373">
        <v>41879</v>
      </c>
    </row>
    <row r="10" spans="1:7" s="146" customFormat="1" ht="15" x14ac:dyDescent="0.25">
      <c r="A10" s="371" t="s">
        <v>88</v>
      </c>
      <c r="B10" s="214">
        <v>784</v>
      </c>
      <c r="C10" s="214">
        <v>0</v>
      </c>
      <c r="D10" s="214">
        <v>601</v>
      </c>
      <c r="E10" s="214">
        <v>10</v>
      </c>
      <c r="F10" s="214">
        <v>28</v>
      </c>
      <c r="G10" s="373">
        <v>3013</v>
      </c>
    </row>
    <row r="11" spans="1:7" s="146" customFormat="1" ht="15" x14ac:dyDescent="0.25">
      <c r="A11" s="371" t="s">
        <v>89</v>
      </c>
      <c r="B11" s="214">
        <v>91</v>
      </c>
      <c r="C11" s="214">
        <v>0</v>
      </c>
      <c r="D11" s="214">
        <v>21</v>
      </c>
      <c r="E11" s="214">
        <v>11</v>
      </c>
      <c r="F11" s="214">
        <v>0</v>
      </c>
      <c r="G11" s="373">
        <v>4419</v>
      </c>
    </row>
    <row r="12" spans="1:7" s="146" customFormat="1" ht="15" x14ac:dyDescent="0.25">
      <c r="A12" s="371" t="s">
        <v>91</v>
      </c>
      <c r="B12" s="214">
        <v>232</v>
      </c>
      <c r="C12" s="214">
        <v>0</v>
      </c>
      <c r="D12" s="214">
        <v>73</v>
      </c>
      <c r="E12" s="214">
        <v>0</v>
      </c>
      <c r="F12" s="214">
        <v>0</v>
      </c>
      <c r="G12" s="373">
        <v>51</v>
      </c>
    </row>
    <row r="13" spans="1:7" s="146" customFormat="1" ht="15" x14ac:dyDescent="0.25">
      <c r="A13" s="371" t="s">
        <v>87</v>
      </c>
      <c r="B13" s="214">
        <v>15464</v>
      </c>
      <c r="C13" s="214">
        <v>2033</v>
      </c>
      <c r="D13" s="214">
        <v>9874</v>
      </c>
      <c r="E13" s="214">
        <v>6797</v>
      </c>
      <c r="F13" s="214">
        <v>1879</v>
      </c>
      <c r="G13" s="373">
        <v>110446</v>
      </c>
    </row>
    <row r="14" spans="1:7" s="146" customFormat="1" ht="15" x14ac:dyDescent="0.25">
      <c r="A14" s="371" t="s">
        <v>93</v>
      </c>
      <c r="B14" s="214">
        <v>4</v>
      </c>
      <c r="C14" s="214">
        <v>3</v>
      </c>
      <c r="D14" s="214">
        <v>1</v>
      </c>
      <c r="E14" s="214">
        <v>1</v>
      </c>
      <c r="F14" s="214">
        <v>0</v>
      </c>
      <c r="G14" s="373">
        <v>7</v>
      </c>
    </row>
    <row r="15" spans="1:7" s="146" customFormat="1" ht="15" x14ac:dyDescent="0.25">
      <c r="A15" s="371" t="s">
        <v>92</v>
      </c>
      <c r="B15" s="214">
        <v>47647</v>
      </c>
      <c r="C15" s="214">
        <v>3</v>
      </c>
      <c r="D15" s="214">
        <v>114</v>
      </c>
      <c r="E15" s="214">
        <v>159</v>
      </c>
      <c r="F15" s="214">
        <v>8</v>
      </c>
      <c r="G15" s="373">
        <v>1</v>
      </c>
    </row>
    <row r="16" spans="1:7" s="146" customFormat="1" ht="15" x14ac:dyDescent="0.25">
      <c r="A16" s="371" t="s">
        <v>94</v>
      </c>
      <c r="B16" s="214">
        <v>3405</v>
      </c>
      <c r="C16" s="214">
        <v>192</v>
      </c>
      <c r="D16" s="214">
        <v>756</v>
      </c>
      <c r="E16" s="214">
        <v>1740</v>
      </c>
      <c r="F16" s="214">
        <v>2067</v>
      </c>
      <c r="G16" s="373">
        <v>1236</v>
      </c>
    </row>
    <row r="17" spans="1:7" s="146" customFormat="1" ht="15" x14ac:dyDescent="0.25">
      <c r="A17" s="371" t="s">
        <v>35</v>
      </c>
      <c r="B17" s="214">
        <v>242</v>
      </c>
      <c r="C17" s="214">
        <v>0</v>
      </c>
      <c r="D17" s="214">
        <v>10</v>
      </c>
      <c r="E17" s="214">
        <v>0</v>
      </c>
      <c r="F17" s="214">
        <v>17</v>
      </c>
      <c r="G17" s="373">
        <v>9</v>
      </c>
    </row>
    <row r="18" spans="1:7" s="146" customFormat="1" ht="15" x14ac:dyDescent="0.25">
      <c r="A18" s="371" t="s">
        <v>36</v>
      </c>
      <c r="B18" s="214">
        <v>282</v>
      </c>
      <c r="C18" s="214">
        <v>76</v>
      </c>
      <c r="D18" s="214">
        <v>92</v>
      </c>
      <c r="E18" s="214">
        <v>334</v>
      </c>
      <c r="F18" s="214">
        <v>42</v>
      </c>
      <c r="G18" s="373">
        <v>1018</v>
      </c>
    </row>
    <row r="19" spans="1:7" s="146" customFormat="1" ht="15.75" thickBot="1" x14ac:dyDescent="0.3">
      <c r="A19" s="371" t="s">
        <v>37</v>
      </c>
      <c r="B19" s="214">
        <v>2411</v>
      </c>
      <c r="C19" s="214">
        <v>43</v>
      </c>
      <c r="D19" s="214">
        <v>310</v>
      </c>
      <c r="E19" s="214">
        <v>174</v>
      </c>
      <c r="F19" s="214">
        <v>159</v>
      </c>
      <c r="G19" s="373">
        <v>1969</v>
      </c>
    </row>
    <row r="20" spans="1:7" s="146" customFormat="1" ht="15.75" thickBot="1" x14ac:dyDescent="0.3">
      <c r="A20" s="372" t="s">
        <v>1</v>
      </c>
      <c r="B20" s="369">
        <f t="shared" ref="B20:G20" si="0">SUM(B5:B19)</f>
        <v>87419</v>
      </c>
      <c r="C20" s="215">
        <f t="shared" si="0"/>
        <v>2401</v>
      </c>
      <c r="D20" s="215">
        <f t="shared" si="0"/>
        <v>15735</v>
      </c>
      <c r="E20" s="215">
        <f t="shared" si="0"/>
        <v>10331</v>
      </c>
      <c r="F20" s="215">
        <f t="shared" si="0"/>
        <v>4712</v>
      </c>
      <c r="G20" s="374">
        <f t="shared" si="0"/>
        <v>209592</v>
      </c>
    </row>
    <row r="21" spans="1:7" s="146" customFormat="1" ht="15" x14ac:dyDescent="0.25"/>
    <row r="22" spans="1:7" s="146" customFormat="1" ht="15" x14ac:dyDescent="0.25">
      <c r="A22" s="147" t="s">
        <v>143</v>
      </c>
    </row>
    <row r="23" spans="1:7" s="146" customFormat="1" ht="61.5" customHeight="1" x14ac:dyDescent="0.25">
      <c r="A23" s="670" t="s">
        <v>156</v>
      </c>
      <c r="B23" s="670"/>
      <c r="C23" s="670"/>
      <c r="D23" s="670"/>
      <c r="E23" s="670"/>
      <c r="F23" s="670"/>
    </row>
    <row r="24" spans="1:7" s="23" customFormat="1" ht="15" x14ac:dyDescent="0.25">
      <c r="A24" s="670" t="s">
        <v>437</v>
      </c>
      <c r="B24" s="670"/>
      <c r="C24" s="670"/>
      <c r="D24" s="670"/>
      <c r="E24" s="670"/>
      <c r="F24" s="670"/>
      <c r="G24" s="78"/>
    </row>
    <row r="25" spans="1:7" s="23" customFormat="1" ht="105.75" customHeight="1" x14ac:dyDescent="0.25">
      <c r="A25" s="669" t="s">
        <v>258</v>
      </c>
      <c r="B25" s="669"/>
      <c r="C25" s="669"/>
      <c r="D25" s="669"/>
      <c r="E25" s="669"/>
      <c r="F25" s="78"/>
      <c r="G25" s="78"/>
    </row>
    <row r="27" spans="1:7" s="23" customFormat="1" x14ac:dyDescent="0.2">
      <c r="A27" s="78"/>
      <c r="B27" s="78"/>
      <c r="C27" s="78"/>
      <c r="D27" s="78"/>
      <c r="E27" s="78"/>
      <c r="F27" s="78"/>
      <c r="G27" s="78"/>
    </row>
    <row r="28" spans="1:7" s="23" customFormat="1" x14ac:dyDescent="0.2">
      <c r="A28" s="78"/>
      <c r="B28" s="78"/>
      <c r="C28" s="78"/>
      <c r="D28" s="78"/>
      <c r="E28" s="78"/>
      <c r="F28" s="78"/>
      <c r="G28" s="78"/>
    </row>
    <row r="29" spans="1:7" s="23" customFormat="1" x14ac:dyDescent="0.2">
      <c r="A29" s="78"/>
      <c r="B29" s="78"/>
      <c r="C29" s="78"/>
      <c r="D29" s="78"/>
      <c r="E29" s="78"/>
      <c r="F29" s="78"/>
      <c r="G29" s="78"/>
    </row>
    <row r="30" spans="1:7" s="23" customFormat="1" x14ac:dyDescent="0.2">
      <c r="A30" s="78"/>
      <c r="B30" s="78"/>
      <c r="C30" s="78"/>
      <c r="D30" s="78"/>
      <c r="E30" s="78"/>
      <c r="F30" s="78"/>
      <c r="G30" s="78"/>
    </row>
    <row r="31" spans="1:7" s="23" customFormat="1" x14ac:dyDescent="0.2">
      <c r="A31" s="78"/>
      <c r="B31" s="78"/>
      <c r="C31" s="78"/>
      <c r="D31" s="78"/>
      <c r="E31" s="78"/>
      <c r="F31" s="78"/>
      <c r="G31" s="78"/>
    </row>
    <row r="32" spans="1:7" s="23" customFormat="1" x14ac:dyDescent="0.2">
      <c r="A32" s="78"/>
      <c r="B32" s="78"/>
      <c r="C32" s="78"/>
      <c r="D32" s="78"/>
      <c r="E32" s="78"/>
      <c r="F32" s="78"/>
      <c r="G32" s="78"/>
    </row>
    <row r="33" spans="1:7" s="23" customFormat="1" x14ac:dyDescent="0.2">
      <c r="A33" s="78"/>
      <c r="B33" s="78"/>
      <c r="C33" s="78"/>
      <c r="D33" s="78"/>
      <c r="E33" s="78"/>
      <c r="F33" s="78"/>
      <c r="G33" s="78"/>
    </row>
    <row r="34" spans="1:7" x14ac:dyDescent="0.2">
      <c r="A34" s="78"/>
      <c r="B34" s="78"/>
      <c r="C34" s="78"/>
      <c r="D34" s="78"/>
      <c r="E34" s="78"/>
      <c r="F34" s="76"/>
      <c r="G34" s="76"/>
    </row>
    <row r="35" spans="1:7" x14ac:dyDescent="0.2">
      <c r="A35" s="76"/>
      <c r="B35" s="76"/>
      <c r="C35" s="76"/>
      <c r="D35" s="76"/>
      <c r="E35" s="76"/>
      <c r="F35" s="76"/>
      <c r="G35" s="76"/>
    </row>
    <row r="36" spans="1:7" x14ac:dyDescent="0.2">
      <c r="A36" s="76"/>
      <c r="B36" s="76"/>
      <c r="C36" s="76"/>
      <c r="D36" s="76"/>
      <c r="E36" s="76"/>
      <c r="F36" s="76"/>
      <c r="G36" s="76"/>
    </row>
    <row r="37" spans="1:7" x14ac:dyDescent="0.2">
      <c r="A37" s="76"/>
      <c r="B37" s="76"/>
      <c r="C37" s="76"/>
      <c r="D37" s="76"/>
      <c r="E37" s="76"/>
      <c r="F37" s="76"/>
      <c r="G37" s="76"/>
    </row>
    <row r="38" spans="1:7" x14ac:dyDescent="0.2">
      <c r="A38" s="76"/>
      <c r="B38" s="76"/>
      <c r="C38" s="76"/>
      <c r="D38" s="76"/>
      <c r="E38" s="76"/>
      <c r="F38" s="76"/>
      <c r="G38" s="76"/>
    </row>
    <row r="39" spans="1:7" x14ac:dyDescent="0.2">
      <c r="A39" s="76"/>
      <c r="B39" s="76"/>
      <c r="C39" s="76"/>
      <c r="D39" s="76"/>
      <c r="E39" s="76"/>
      <c r="F39" s="76"/>
      <c r="G39" s="76"/>
    </row>
    <row r="40" spans="1:7" x14ac:dyDescent="0.2">
      <c r="A40" s="76"/>
      <c r="B40" s="76"/>
      <c r="C40" s="76"/>
      <c r="D40" s="76"/>
      <c r="E40" s="76"/>
      <c r="F40" s="76"/>
      <c r="G40" s="76"/>
    </row>
    <row r="41" spans="1:7" x14ac:dyDescent="0.2">
      <c r="A41" s="76"/>
      <c r="B41" s="76"/>
      <c r="C41" s="76"/>
      <c r="D41" s="76"/>
      <c r="E41" s="76"/>
      <c r="F41" s="76"/>
      <c r="G41" s="76"/>
    </row>
    <row r="42" spans="1:7" x14ac:dyDescent="0.2">
      <c r="A42" s="76"/>
      <c r="B42" s="76"/>
      <c r="C42" s="76"/>
      <c r="D42" s="76"/>
      <c r="E42" s="76"/>
      <c r="F42" s="76"/>
      <c r="G42" s="76"/>
    </row>
    <row r="43" spans="1:7" x14ac:dyDescent="0.2">
      <c r="A43" s="76"/>
      <c r="B43" s="76"/>
      <c r="C43" s="76"/>
      <c r="D43" s="76"/>
      <c r="E43" s="76"/>
      <c r="F43" s="76"/>
      <c r="G43" s="76"/>
    </row>
    <row r="44" spans="1:7" x14ac:dyDescent="0.2">
      <c r="A44" s="76"/>
      <c r="B44" s="76"/>
      <c r="C44" s="76"/>
      <c r="D44" s="76"/>
      <c r="E44" s="76"/>
      <c r="F44" s="76"/>
      <c r="G44" s="76"/>
    </row>
    <row r="45" spans="1:7" x14ac:dyDescent="0.2">
      <c r="A45" s="76"/>
      <c r="B45" s="76"/>
      <c r="C45" s="76"/>
      <c r="D45" s="76"/>
      <c r="E45" s="76"/>
      <c r="F45" s="76"/>
      <c r="G45" s="76"/>
    </row>
    <row r="46" spans="1:7" x14ac:dyDescent="0.2">
      <c r="A46" s="76"/>
      <c r="B46" s="76"/>
      <c r="C46" s="76"/>
      <c r="D46" s="76"/>
      <c r="E46" s="76"/>
      <c r="F46" s="76"/>
      <c r="G46" s="76"/>
    </row>
    <row r="47" spans="1:7" x14ac:dyDescent="0.2">
      <c r="A47" s="76"/>
      <c r="B47" s="76"/>
      <c r="C47" s="76"/>
      <c r="D47" s="76"/>
      <c r="E47" s="76"/>
      <c r="F47" s="76"/>
      <c r="G47" s="76"/>
    </row>
    <row r="48" spans="1:7" x14ac:dyDescent="0.2">
      <c r="A48" s="76"/>
      <c r="B48" s="76"/>
      <c r="C48" s="76"/>
      <c r="D48" s="76"/>
      <c r="E48" s="76"/>
      <c r="F48" s="76"/>
      <c r="G48" s="76"/>
    </row>
    <row r="49" spans="1:7" x14ac:dyDescent="0.2">
      <c r="A49" s="76"/>
      <c r="B49" s="76"/>
      <c r="C49" s="76"/>
      <c r="D49" s="76"/>
      <c r="E49" s="76"/>
      <c r="F49" s="76"/>
      <c r="G49" s="76"/>
    </row>
    <row r="50" spans="1:7" x14ac:dyDescent="0.2">
      <c r="A50" s="76"/>
      <c r="B50" s="76"/>
      <c r="C50" s="76"/>
      <c r="D50" s="76"/>
      <c r="E50" s="76"/>
      <c r="F50" s="76"/>
      <c r="G50" s="76"/>
    </row>
    <row r="51" spans="1:7" x14ac:dyDescent="0.2">
      <c r="A51" s="76"/>
      <c r="B51" s="76"/>
      <c r="C51" s="76"/>
      <c r="D51" s="76"/>
      <c r="E51" s="76"/>
      <c r="F51" s="76"/>
      <c r="G51" s="76"/>
    </row>
    <row r="52" spans="1:7" x14ac:dyDescent="0.2">
      <c r="A52" s="76"/>
      <c r="B52" s="76"/>
      <c r="C52" s="76"/>
      <c r="D52" s="76"/>
      <c r="E52" s="76"/>
      <c r="F52" s="76"/>
      <c r="G52" s="76"/>
    </row>
    <row r="53" spans="1:7" x14ac:dyDescent="0.2">
      <c r="A53" s="76"/>
      <c r="B53" s="76"/>
      <c r="C53" s="76"/>
      <c r="D53" s="76"/>
      <c r="E53" s="76"/>
      <c r="F53" s="76"/>
      <c r="G53" s="76"/>
    </row>
    <row r="54" spans="1:7" x14ac:dyDescent="0.2">
      <c r="A54" s="76"/>
      <c r="B54" s="76"/>
      <c r="C54" s="76"/>
      <c r="D54" s="76"/>
      <c r="E54" s="76"/>
      <c r="F54" s="76"/>
      <c r="G54" s="76"/>
    </row>
    <row r="55" spans="1:7" x14ac:dyDescent="0.2">
      <c r="A55" s="76"/>
      <c r="B55" s="76"/>
      <c r="C55" s="76"/>
      <c r="D55" s="76"/>
      <c r="E55" s="76"/>
      <c r="F55" s="76"/>
      <c r="G55" s="76"/>
    </row>
    <row r="56" spans="1:7" x14ac:dyDescent="0.2">
      <c r="A56" s="76"/>
      <c r="B56" s="76"/>
      <c r="C56" s="76"/>
      <c r="D56" s="76"/>
      <c r="E56" s="76"/>
      <c r="F56" s="76"/>
      <c r="G56" s="76"/>
    </row>
    <row r="57" spans="1:7" x14ac:dyDescent="0.2">
      <c r="A57" s="76"/>
      <c r="B57" s="76"/>
      <c r="C57" s="76"/>
      <c r="D57" s="76"/>
      <c r="E57" s="76"/>
      <c r="F57" s="76"/>
      <c r="G57" s="76"/>
    </row>
    <row r="58" spans="1:7" x14ac:dyDescent="0.2">
      <c r="A58" s="76"/>
      <c r="B58" s="76"/>
      <c r="C58" s="76"/>
      <c r="D58" s="76"/>
      <c r="E58" s="76"/>
    </row>
  </sheetData>
  <mergeCells count="4">
    <mergeCell ref="A23:F23"/>
    <mergeCell ref="B3:G3"/>
    <mergeCell ref="A25:E25"/>
    <mergeCell ref="A24:F24"/>
  </mergeCells>
  <pageMargins left="0.25" right="0.25" top="0.75" bottom="0.75" header="0.3" footer="0.3"/>
  <pageSetup orientation="landscape" r:id="rId1"/>
  <drawing r:id="rId2"/>
  <tableParts count="1">
    <tablePart r:id="rId3"/>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workbookViewId="0">
      <selection sqref="A1:C1"/>
    </sheetView>
  </sheetViews>
  <sheetFormatPr defaultColWidth="9" defaultRowHeight="12.75" x14ac:dyDescent="0.2"/>
  <cols>
    <col min="1" max="1" width="38.5" style="5" bestFit="1" customWidth="1"/>
    <col min="2" max="2" width="11.875" style="5" customWidth="1"/>
    <col min="3" max="3" width="13.5" style="21" customWidth="1"/>
    <col min="4" max="4" width="13.625" style="5" customWidth="1"/>
    <col min="5" max="5" width="38.375" style="5" bestFit="1" customWidth="1"/>
    <col min="6" max="6" width="6.125" style="5" bestFit="1" customWidth="1"/>
    <col min="7" max="16384" width="9" style="5"/>
  </cols>
  <sheetData>
    <row r="1" spans="1:7" s="138" customFormat="1" ht="43.5" customHeight="1" x14ac:dyDescent="0.3">
      <c r="A1" s="664" t="s">
        <v>354</v>
      </c>
      <c r="B1" s="664"/>
      <c r="C1" s="664"/>
    </row>
    <row r="2" spans="1:7" ht="13.5" thickBot="1" x14ac:dyDescent="0.25">
      <c r="A2" s="22"/>
      <c r="B2" s="22"/>
    </row>
    <row r="3" spans="1:7" ht="14.25" customHeight="1" thickBot="1" x14ac:dyDescent="0.25">
      <c r="A3" s="376"/>
      <c r="B3" s="702" t="s">
        <v>155</v>
      </c>
      <c r="C3" s="703"/>
      <c r="D3" s="704"/>
    </row>
    <row r="4" spans="1:7" s="213" customFormat="1" ht="15.75" thickBot="1" x14ac:dyDescent="0.3">
      <c r="A4" s="375" t="s">
        <v>257</v>
      </c>
      <c r="B4" s="217" t="s">
        <v>157</v>
      </c>
      <c r="C4" s="540" t="s">
        <v>325</v>
      </c>
      <c r="D4" s="540" t="s">
        <v>355</v>
      </c>
    </row>
    <row r="5" spans="1:7" s="99" customFormat="1" ht="15" x14ac:dyDescent="0.25">
      <c r="A5" s="371" t="s">
        <v>81</v>
      </c>
      <c r="B5" s="207">
        <v>84</v>
      </c>
      <c r="C5" s="595"/>
      <c r="D5" s="539"/>
    </row>
    <row r="6" spans="1:7" s="99" customFormat="1" ht="15" x14ac:dyDescent="0.25">
      <c r="A6" s="371" t="s">
        <v>82</v>
      </c>
      <c r="B6" s="207">
        <v>470</v>
      </c>
      <c r="C6" s="595"/>
      <c r="D6" s="539"/>
    </row>
    <row r="7" spans="1:7" s="99" customFormat="1" ht="15" x14ac:dyDescent="0.25">
      <c r="A7" s="371" t="s">
        <v>34</v>
      </c>
      <c r="B7" s="207">
        <v>3</v>
      </c>
      <c r="C7" s="595"/>
      <c r="D7" s="539"/>
    </row>
    <row r="8" spans="1:7" s="99" customFormat="1" ht="15" x14ac:dyDescent="0.25">
      <c r="A8" s="371" t="s">
        <v>80</v>
      </c>
      <c r="B8" s="207">
        <v>337</v>
      </c>
      <c r="C8" s="595">
        <v>354</v>
      </c>
      <c r="D8" s="539">
        <v>351</v>
      </c>
    </row>
    <row r="9" spans="1:7" s="99" customFormat="1" ht="15" x14ac:dyDescent="0.25">
      <c r="A9" s="371" t="s">
        <v>83</v>
      </c>
      <c r="B9" s="207">
        <v>19</v>
      </c>
      <c r="C9" s="595">
        <v>19</v>
      </c>
      <c r="D9" s="539">
        <v>19</v>
      </c>
    </row>
    <row r="10" spans="1:7" s="99" customFormat="1" ht="15" x14ac:dyDescent="0.25">
      <c r="A10" s="371" t="s">
        <v>84</v>
      </c>
      <c r="B10" s="207">
        <v>189</v>
      </c>
      <c r="C10" s="595">
        <v>213</v>
      </c>
      <c r="D10" s="539">
        <v>218</v>
      </c>
    </row>
    <row r="11" spans="1:7" s="99" customFormat="1" ht="15" x14ac:dyDescent="0.25">
      <c r="A11" s="371" t="s">
        <v>85</v>
      </c>
      <c r="B11" s="207">
        <v>14</v>
      </c>
      <c r="C11" s="595">
        <v>19</v>
      </c>
      <c r="D11" s="539">
        <v>18</v>
      </c>
    </row>
    <row r="12" spans="1:7" s="99" customFormat="1" ht="15" x14ac:dyDescent="0.25">
      <c r="A12" s="371" t="s">
        <v>86</v>
      </c>
      <c r="B12" s="207">
        <v>163</v>
      </c>
      <c r="C12" s="595">
        <v>165</v>
      </c>
      <c r="D12" s="539">
        <v>171</v>
      </c>
    </row>
    <row r="13" spans="1:7" s="99" customFormat="1" ht="15" x14ac:dyDescent="0.25">
      <c r="A13" s="371" t="s">
        <v>88</v>
      </c>
      <c r="B13" s="207">
        <v>92</v>
      </c>
      <c r="C13" s="595">
        <v>100</v>
      </c>
      <c r="D13" s="539">
        <v>101</v>
      </c>
      <c r="F13" s="298"/>
      <c r="G13" s="224"/>
    </row>
    <row r="14" spans="1:7" s="99" customFormat="1" ht="15" x14ac:dyDescent="0.25">
      <c r="A14" s="371" t="s">
        <v>89</v>
      </c>
      <c r="B14" s="207">
        <v>70</v>
      </c>
      <c r="C14" s="595">
        <v>82</v>
      </c>
      <c r="D14" s="539">
        <v>82</v>
      </c>
    </row>
    <row r="15" spans="1:7" s="99" customFormat="1" ht="15" x14ac:dyDescent="0.25">
      <c r="A15" s="371" t="s">
        <v>91</v>
      </c>
      <c r="B15" s="207">
        <v>5</v>
      </c>
      <c r="C15" s="595">
        <v>5</v>
      </c>
      <c r="D15" s="539">
        <v>4</v>
      </c>
    </row>
    <row r="16" spans="1:7" s="99" customFormat="1" ht="15" x14ac:dyDescent="0.25">
      <c r="A16" s="371" t="s">
        <v>87</v>
      </c>
      <c r="B16" s="207">
        <v>172</v>
      </c>
      <c r="C16" s="595">
        <v>162</v>
      </c>
      <c r="D16" s="539">
        <v>143</v>
      </c>
    </row>
    <row r="17" spans="1:10" s="99" customFormat="1" ht="15" x14ac:dyDescent="0.25">
      <c r="A17" s="371" t="s">
        <v>93</v>
      </c>
      <c r="B17" s="207">
        <v>2</v>
      </c>
      <c r="C17" s="595">
        <v>2</v>
      </c>
      <c r="D17" s="539">
        <v>2</v>
      </c>
    </row>
    <row r="18" spans="1:10" s="99" customFormat="1" ht="15" x14ac:dyDescent="0.25">
      <c r="A18" s="371" t="s">
        <v>92</v>
      </c>
      <c r="B18" s="207">
        <v>15</v>
      </c>
      <c r="C18" s="595">
        <v>21</v>
      </c>
      <c r="D18" s="539">
        <v>22</v>
      </c>
    </row>
    <row r="19" spans="1:10" s="99" customFormat="1" ht="15" x14ac:dyDescent="0.25">
      <c r="A19" s="371" t="s">
        <v>94</v>
      </c>
      <c r="B19" s="207">
        <v>613</v>
      </c>
      <c r="C19" s="595">
        <v>678</v>
      </c>
      <c r="D19" s="539">
        <v>694</v>
      </c>
    </row>
    <row r="20" spans="1:10" s="99" customFormat="1" ht="15" x14ac:dyDescent="0.25">
      <c r="A20" s="371" t="s">
        <v>35</v>
      </c>
      <c r="B20" s="207">
        <v>8</v>
      </c>
      <c r="C20" s="595">
        <v>8</v>
      </c>
      <c r="D20" s="539">
        <v>8</v>
      </c>
    </row>
    <row r="21" spans="1:10" s="99" customFormat="1" ht="15" x14ac:dyDescent="0.25">
      <c r="A21" s="371" t="s">
        <v>36</v>
      </c>
      <c r="B21" s="208">
        <v>1253</v>
      </c>
      <c r="C21" s="595">
        <v>1425</v>
      </c>
      <c r="D21" s="539">
        <v>1267</v>
      </c>
    </row>
    <row r="22" spans="1:10" s="99" customFormat="1" ht="15" x14ac:dyDescent="0.25">
      <c r="A22" s="371" t="s">
        <v>37</v>
      </c>
      <c r="B22" s="207">
        <v>40</v>
      </c>
      <c r="C22" s="595">
        <v>42</v>
      </c>
      <c r="D22" s="539">
        <v>46</v>
      </c>
    </row>
    <row r="23" spans="1:10" s="99" customFormat="1" ht="15.75" thickBot="1" x14ac:dyDescent="0.3">
      <c r="A23" s="371" t="s">
        <v>90</v>
      </c>
      <c r="B23" s="207">
        <v>74</v>
      </c>
      <c r="C23" s="595"/>
      <c r="D23" s="539"/>
    </row>
    <row r="24" spans="1:10" s="146" customFormat="1" ht="15.75" thickBot="1" x14ac:dyDescent="0.3">
      <c r="A24" s="263" t="s">
        <v>1</v>
      </c>
      <c r="B24" s="261">
        <f>SUM(B5:B23)</f>
        <v>3623</v>
      </c>
      <c r="C24" s="261">
        <f>SUM(C5:C23)</f>
        <v>3295</v>
      </c>
      <c r="D24" s="262">
        <f>SUM(D5:D23)</f>
        <v>3146</v>
      </c>
      <c r="E24" s="238"/>
    </row>
    <row r="25" spans="1:10" s="99" customFormat="1" ht="15" x14ac:dyDescent="0.25">
      <c r="A25" s="109"/>
      <c r="B25" s="109"/>
      <c r="C25" s="218"/>
    </row>
    <row r="26" spans="1:10" s="99" customFormat="1" ht="15" x14ac:dyDescent="0.25">
      <c r="A26" s="109" t="s">
        <v>143</v>
      </c>
      <c r="B26" s="109"/>
      <c r="C26" s="218"/>
    </row>
    <row r="27" spans="1:10" s="99" customFormat="1" ht="15" x14ac:dyDescent="0.25">
      <c r="A27" s="109" t="s">
        <v>147</v>
      </c>
      <c r="B27" s="109"/>
      <c r="C27" s="218"/>
    </row>
    <row r="28" spans="1:10" s="99" customFormat="1" ht="30.75" customHeight="1" x14ac:dyDescent="0.25">
      <c r="A28" s="655" t="s">
        <v>436</v>
      </c>
      <c r="B28" s="655"/>
      <c r="C28" s="655"/>
      <c r="D28" s="655"/>
      <c r="E28" s="562"/>
      <c r="F28" s="562"/>
      <c r="G28" s="562"/>
      <c r="H28" s="562"/>
      <c r="I28" s="562"/>
      <c r="J28" s="562"/>
    </row>
    <row r="29" spans="1:10" ht="111.75" customHeight="1" x14ac:dyDescent="0.25">
      <c r="A29" s="669" t="s">
        <v>258</v>
      </c>
      <c r="B29" s="669"/>
      <c r="C29" s="669"/>
      <c r="D29" s="669"/>
      <c r="E29" s="669"/>
    </row>
    <row r="30" spans="1:10" x14ac:dyDescent="0.2">
      <c r="A30" s="10"/>
      <c r="B30" s="10"/>
    </row>
    <row r="31" spans="1:10" x14ac:dyDescent="0.2">
      <c r="A31" s="10"/>
      <c r="B31" s="10"/>
    </row>
    <row r="32" spans="1:10" x14ac:dyDescent="0.2">
      <c r="A32" s="10"/>
      <c r="B32" s="10"/>
    </row>
    <row r="33" spans="1:3" x14ac:dyDescent="0.2">
      <c r="A33" s="10"/>
      <c r="B33" s="10"/>
    </row>
    <row r="35" spans="1:3" x14ac:dyDescent="0.2">
      <c r="C35" s="5"/>
    </row>
    <row r="36" spans="1:3" x14ac:dyDescent="0.2">
      <c r="C36" s="5"/>
    </row>
    <row r="37" spans="1:3" x14ac:dyDescent="0.2">
      <c r="C37" s="5"/>
    </row>
  </sheetData>
  <mergeCells count="4">
    <mergeCell ref="A1:C1"/>
    <mergeCell ref="B3:D3"/>
    <mergeCell ref="A28:D28"/>
    <mergeCell ref="A29:E29"/>
  </mergeCells>
  <pageMargins left="0.7" right="0.7" top="0.75" bottom="0.75" header="0.3" footer="0.3"/>
  <pageSetup orientation="landscape" r:id="rId1"/>
  <drawing r:id="rId2"/>
  <tableParts count="1">
    <tablePart r:id="rId3"/>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zoomScaleNormal="100" workbookViewId="0"/>
  </sheetViews>
  <sheetFormatPr defaultColWidth="9" defaultRowHeight="12.75" x14ac:dyDescent="0.2"/>
  <cols>
    <col min="1" max="1" width="27.375" style="5" customWidth="1"/>
    <col min="2" max="2" width="12.25" style="5" customWidth="1"/>
    <col min="3" max="3" width="15.25" style="5" customWidth="1"/>
    <col min="4" max="4" width="12.375" style="5" customWidth="1"/>
    <col min="5" max="5" width="21.375" style="5" customWidth="1"/>
    <col min="6" max="16384" width="9" style="5"/>
  </cols>
  <sheetData>
    <row r="1" spans="1:10" s="81" customFormat="1" ht="18.75" x14ac:dyDescent="0.3">
      <c r="A1" s="148" t="s">
        <v>357</v>
      </c>
      <c r="B1" s="216"/>
      <c r="C1" s="216"/>
    </row>
    <row r="2" spans="1:10" ht="13.5" thickBot="1" x14ac:dyDescent="0.25">
      <c r="A2" s="2"/>
      <c r="B2" s="21"/>
      <c r="C2" s="21"/>
    </row>
    <row r="3" spans="1:10" s="99" customFormat="1" ht="15.75" thickBot="1" x14ac:dyDescent="0.3">
      <c r="A3" s="377"/>
      <c r="B3" s="705"/>
      <c r="C3" s="706"/>
      <c r="D3" s="707"/>
      <c r="E3" s="115"/>
      <c r="F3" s="115"/>
      <c r="G3" s="115"/>
    </row>
    <row r="4" spans="1:10" s="99" customFormat="1" ht="15" customHeight="1" thickBot="1" x14ac:dyDescent="0.3">
      <c r="A4" s="379" t="s">
        <v>46</v>
      </c>
      <c r="B4" s="548" t="s">
        <v>157</v>
      </c>
      <c r="C4" s="548" t="s">
        <v>283</v>
      </c>
      <c r="D4" s="548" t="s">
        <v>356</v>
      </c>
      <c r="E4" s="198"/>
      <c r="F4" s="198"/>
      <c r="G4" s="198"/>
    </row>
    <row r="5" spans="1:10" s="99" customFormat="1" ht="15" x14ac:dyDescent="0.25">
      <c r="A5" s="378" t="s">
        <v>120</v>
      </c>
      <c r="B5" s="219">
        <v>959194</v>
      </c>
      <c r="C5" s="558">
        <v>350379</v>
      </c>
      <c r="D5" s="558">
        <v>348635</v>
      </c>
      <c r="E5" s="220"/>
      <c r="F5" s="221"/>
      <c r="G5" s="222"/>
    </row>
    <row r="6" spans="1:10" s="99" customFormat="1" ht="15" x14ac:dyDescent="0.25">
      <c r="A6" s="378" t="s">
        <v>50</v>
      </c>
      <c r="B6" s="219">
        <v>1536</v>
      </c>
      <c r="C6" s="558">
        <v>2112</v>
      </c>
      <c r="D6" s="558">
        <v>2226</v>
      </c>
      <c r="E6" s="220"/>
      <c r="F6" s="221"/>
      <c r="G6" s="222"/>
    </row>
    <row r="7" spans="1:10" s="99" customFormat="1" ht="15" x14ac:dyDescent="0.25">
      <c r="A7" s="378" t="s">
        <v>49</v>
      </c>
      <c r="B7" s="219">
        <v>3417</v>
      </c>
      <c r="C7" s="558">
        <v>2402</v>
      </c>
      <c r="D7" s="558">
        <v>2424</v>
      </c>
      <c r="E7" s="220"/>
      <c r="F7" s="221"/>
      <c r="G7" s="222"/>
      <c r="H7" s="220"/>
      <c r="I7" s="221"/>
      <c r="J7" s="222"/>
    </row>
    <row r="8" spans="1:10" s="99" customFormat="1" ht="15" x14ac:dyDescent="0.25">
      <c r="A8" s="378" t="s">
        <v>119</v>
      </c>
      <c r="B8" s="219">
        <v>23319</v>
      </c>
      <c r="C8" s="558">
        <v>4970</v>
      </c>
      <c r="D8" s="558">
        <v>4871</v>
      </c>
      <c r="E8" s="220"/>
      <c r="F8" s="221"/>
      <c r="G8" s="222"/>
      <c r="H8" s="220"/>
      <c r="I8" s="221"/>
      <c r="J8" s="222"/>
    </row>
    <row r="9" spans="1:10" s="99" customFormat="1" ht="15" x14ac:dyDescent="0.25">
      <c r="A9" s="378" t="s">
        <v>48</v>
      </c>
      <c r="B9" s="299">
        <v>496</v>
      </c>
      <c r="C9" s="558">
        <v>525</v>
      </c>
      <c r="D9" s="558">
        <v>490</v>
      </c>
      <c r="E9" s="220"/>
      <c r="F9" s="221"/>
      <c r="G9" s="222"/>
      <c r="H9" s="220"/>
      <c r="I9" s="221"/>
      <c r="J9" s="222"/>
    </row>
    <row r="10" spans="1:10" s="99" customFormat="1" ht="15" x14ac:dyDescent="0.25">
      <c r="A10" s="378" t="s">
        <v>47</v>
      </c>
      <c r="B10" s="299">
        <v>189</v>
      </c>
      <c r="C10" s="558">
        <v>179</v>
      </c>
      <c r="D10" s="558">
        <v>154</v>
      </c>
      <c r="E10" s="220"/>
      <c r="F10" s="221"/>
      <c r="G10" s="222"/>
      <c r="H10" s="220"/>
      <c r="I10" s="221"/>
      <c r="J10" s="222"/>
    </row>
    <row r="11" spans="1:10" s="99" customFormat="1" ht="15" x14ac:dyDescent="0.25">
      <c r="A11" s="378" t="s">
        <v>161</v>
      </c>
      <c r="B11" s="99">
        <v>502</v>
      </c>
      <c r="C11" s="558">
        <v>22</v>
      </c>
      <c r="D11" s="558">
        <v>22</v>
      </c>
      <c r="E11" s="220"/>
      <c r="F11" s="221"/>
      <c r="G11" s="222"/>
      <c r="H11" s="220"/>
      <c r="I11" s="221"/>
      <c r="J11" s="222"/>
    </row>
    <row r="12" spans="1:10" s="99" customFormat="1" ht="15" x14ac:dyDescent="0.25">
      <c r="E12" s="110"/>
      <c r="F12" s="112"/>
      <c r="G12" s="112"/>
      <c r="H12" s="223"/>
      <c r="I12" s="221"/>
      <c r="J12" s="222"/>
    </row>
    <row r="13" spans="1:10" s="99" customFormat="1" ht="15" x14ac:dyDescent="0.25">
      <c r="A13" s="109" t="s">
        <v>143</v>
      </c>
      <c r="E13" s="110"/>
      <c r="F13" s="112"/>
      <c r="G13" s="112"/>
      <c r="H13" s="220"/>
      <c r="I13" s="221"/>
      <c r="J13" s="222"/>
    </row>
    <row r="14" spans="1:10" s="99" customFormat="1" ht="31.5" customHeight="1" x14ac:dyDescent="0.25">
      <c r="A14" s="655" t="s">
        <v>438</v>
      </c>
      <c r="B14" s="655"/>
      <c r="C14" s="655"/>
      <c r="D14" s="655"/>
      <c r="E14" s="110"/>
      <c r="F14" s="112"/>
      <c r="G14" s="112"/>
      <c r="H14" s="220"/>
      <c r="I14" s="221"/>
      <c r="J14" s="222"/>
    </row>
    <row r="15" spans="1:10" x14ac:dyDescent="0.2">
      <c r="E15" s="25"/>
      <c r="F15" s="11"/>
      <c r="G15" s="11"/>
    </row>
    <row r="31" spans="1:1" x14ac:dyDescent="0.2">
      <c r="A31" s="25"/>
    </row>
    <row r="32" spans="1:1" x14ac:dyDescent="0.2">
      <c r="A32" s="26"/>
    </row>
    <row r="33" spans="1:1" x14ac:dyDescent="0.2">
      <c r="A33" s="26"/>
    </row>
    <row r="34" spans="1:1" x14ac:dyDescent="0.2">
      <c r="A34" s="26"/>
    </row>
    <row r="35" spans="1:1" x14ac:dyDescent="0.2">
      <c r="A35" s="25"/>
    </row>
    <row r="36" spans="1:1" x14ac:dyDescent="0.2">
      <c r="A36" s="26"/>
    </row>
    <row r="37" spans="1:1" x14ac:dyDescent="0.2">
      <c r="A37" s="26"/>
    </row>
    <row r="38" spans="1:1" x14ac:dyDescent="0.2">
      <c r="A38" s="26"/>
    </row>
    <row r="39" spans="1:1" x14ac:dyDescent="0.2">
      <c r="A39" s="25"/>
    </row>
    <row r="40" spans="1:1" x14ac:dyDescent="0.2">
      <c r="A40" s="26"/>
    </row>
    <row r="41" spans="1:1" x14ac:dyDescent="0.2">
      <c r="A41" s="26"/>
    </row>
    <row r="42" spans="1:1" x14ac:dyDescent="0.2">
      <c r="A42" s="26"/>
    </row>
    <row r="43" spans="1:1" x14ac:dyDescent="0.2">
      <c r="A43" s="26"/>
    </row>
    <row r="44" spans="1:1" x14ac:dyDescent="0.2">
      <c r="A44" s="26"/>
    </row>
    <row r="45" spans="1:1" x14ac:dyDescent="0.2">
      <c r="A45" s="26"/>
    </row>
    <row r="46" spans="1:1" x14ac:dyDescent="0.2">
      <c r="A46" s="26"/>
    </row>
    <row r="47" spans="1:1" x14ac:dyDescent="0.2">
      <c r="A47" s="26"/>
    </row>
    <row r="48" spans="1:1" x14ac:dyDescent="0.2">
      <c r="A48" s="26"/>
    </row>
    <row r="49" spans="1:1" x14ac:dyDescent="0.2">
      <c r="A49" s="26"/>
    </row>
    <row r="50" spans="1:1" x14ac:dyDescent="0.2">
      <c r="A50" s="26"/>
    </row>
    <row r="51" spans="1:1" x14ac:dyDescent="0.2">
      <c r="A51" s="26"/>
    </row>
    <row r="52" spans="1:1" x14ac:dyDescent="0.2">
      <c r="A52" s="25"/>
    </row>
    <row r="53" spans="1:1" x14ac:dyDescent="0.2">
      <c r="A53" s="26"/>
    </row>
    <row r="54" spans="1:1" x14ac:dyDescent="0.2">
      <c r="A54" s="25"/>
    </row>
  </sheetData>
  <mergeCells count="2">
    <mergeCell ref="B3:D3"/>
    <mergeCell ref="A14:D14"/>
  </mergeCells>
  <pageMargins left="0.25" right="0.25" top="0.75" bottom="0.75" header="0.3" footer="0.3"/>
  <pageSetup orientation="landscape" r:id="rId1"/>
  <drawing r:id="rId2"/>
  <tableParts count="1">
    <tablePart r:id="rId3"/>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workbookViewId="0"/>
  </sheetViews>
  <sheetFormatPr defaultRowHeight="14.25" x14ac:dyDescent="0.2"/>
  <cols>
    <col min="1" max="1" width="41.75" customWidth="1"/>
    <col min="2" max="2" width="20.125" customWidth="1"/>
    <col min="3" max="3" width="17.875" customWidth="1"/>
    <col min="4" max="4" width="19.25" customWidth="1"/>
    <col min="5" max="5" width="19.625" customWidth="1"/>
    <col min="6" max="6" width="14.25" customWidth="1"/>
    <col min="7" max="7" width="23.375" customWidth="1"/>
    <col min="8" max="8" width="16.625" customWidth="1"/>
    <col min="9" max="9" width="16.75" customWidth="1"/>
  </cols>
  <sheetData>
    <row r="1" spans="1:5" s="81" customFormat="1" ht="18.75" x14ac:dyDescent="0.3">
      <c r="A1" s="148" t="s">
        <v>358</v>
      </c>
      <c r="B1" s="216"/>
    </row>
    <row r="2" spans="1:5" ht="15" thickBot="1" x14ac:dyDescent="0.25"/>
    <row r="3" spans="1:5" s="99" customFormat="1" ht="60.75" customHeight="1" thickBot="1" x14ac:dyDescent="0.3">
      <c r="A3" s="323" t="s">
        <v>299</v>
      </c>
      <c r="B3" s="380" t="s">
        <v>237</v>
      </c>
      <c r="C3" s="479" t="s">
        <v>245</v>
      </c>
      <c r="D3" s="479" t="s">
        <v>320</v>
      </c>
      <c r="E3" s="479" t="s">
        <v>321</v>
      </c>
    </row>
    <row r="4" spans="1:5" s="99" customFormat="1" ht="15" x14ac:dyDescent="0.25">
      <c r="A4" s="257" t="s">
        <v>80</v>
      </c>
      <c r="B4" s="475">
        <v>20164</v>
      </c>
      <c r="C4" s="477">
        <v>1326179254.53</v>
      </c>
      <c r="D4" s="475">
        <v>130</v>
      </c>
      <c r="E4" s="477">
        <v>6254172.0199999996</v>
      </c>
    </row>
    <row r="5" spans="1:5" s="115" customFormat="1" ht="15" x14ac:dyDescent="0.25">
      <c r="A5" s="300" t="s">
        <v>83</v>
      </c>
      <c r="B5" s="476">
        <v>478</v>
      </c>
      <c r="C5" s="478">
        <v>642982139</v>
      </c>
      <c r="D5" s="476"/>
      <c r="E5" s="478"/>
    </row>
    <row r="6" spans="1:5" s="99" customFormat="1" ht="15" x14ac:dyDescent="0.25">
      <c r="A6" s="257" t="s">
        <v>84</v>
      </c>
      <c r="B6" s="475">
        <v>11345</v>
      </c>
      <c r="C6" s="477">
        <v>5411866741</v>
      </c>
      <c r="D6" s="475"/>
      <c r="E6" s="477"/>
    </row>
    <row r="7" spans="1:5" s="115" customFormat="1" ht="15" x14ac:dyDescent="0.25">
      <c r="A7" s="300" t="s">
        <v>85</v>
      </c>
      <c r="B7" s="476">
        <v>2654</v>
      </c>
      <c r="C7" s="478">
        <v>2382922447.7399998</v>
      </c>
      <c r="D7" s="476"/>
      <c r="E7" s="478"/>
    </row>
    <row r="8" spans="1:5" s="99" customFormat="1" ht="15" x14ac:dyDescent="0.25">
      <c r="A8" s="257" t="s">
        <v>86</v>
      </c>
      <c r="B8" s="475">
        <v>8470</v>
      </c>
      <c r="C8" s="477">
        <v>854159511.33000004</v>
      </c>
      <c r="D8" s="475"/>
      <c r="E8" s="477"/>
    </row>
    <row r="9" spans="1:5" s="115" customFormat="1" ht="15" x14ac:dyDescent="0.25">
      <c r="A9" s="300" t="s">
        <v>88</v>
      </c>
      <c r="B9" s="476">
        <v>3769</v>
      </c>
      <c r="C9" s="478">
        <v>1136355908.5899999</v>
      </c>
      <c r="D9" s="476">
        <v>4</v>
      </c>
      <c r="E9" s="478">
        <v>0</v>
      </c>
    </row>
    <row r="10" spans="1:5" s="99" customFormat="1" ht="15" x14ac:dyDescent="0.25">
      <c r="A10" s="257" t="s">
        <v>89</v>
      </c>
      <c r="B10" s="475">
        <v>2116</v>
      </c>
      <c r="C10" s="477">
        <v>619704921.18700004</v>
      </c>
      <c r="D10" s="475"/>
      <c r="E10" s="477"/>
    </row>
    <row r="11" spans="1:5" s="115" customFormat="1" ht="15" x14ac:dyDescent="0.25">
      <c r="A11" s="300" t="s">
        <v>91</v>
      </c>
      <c r="B11" s="476">
        <v>144</v>
      </c>
      <c r="C11" s="478">
        <v>330934</v>
      </c>
      <c r="D11" s="476"/>
      <c r="E11" s="478"/>
    </row>
    <row r="12" spans="1:5" s="99" customFormat="1" ht="15" x14ac:dyDescent="0.25">
      <c r="A12" s="257" t="s">
        <v>87</v>
      </c>
      <c r="B12" s="475">
        <v>42062</v>
      </c>
      <c r="C12" s="477">
        <v>3614073542.0500002</v>
      </c>
      <c r="D12" s="475">
        <v>492</v>
      </c>
      <c r="E12" s="477">
        <v>49612673.859999999</v>
      </c>
    </row>
    <row r="13" spans="1:5" s="115" customFormat="1" ht="15" x14ac:dyDescent="0.25">
      <c r="A13" s="300" t="s">
        <v>93</v>
      </c>
      <c r="B13" s="476">
        <v>11</v>
      </c>
      <c r="C13" s="478">
        <v>269935608</v>
      </c>
      <c r="D13" s="476"/>
      <c r="E13" s="478"/>
    </row>
    <row r="14" spans="1:5" s="99" customFormat="1" ht="15" x14ac:dyDescent="0.25">
      <c r="A14" s="257" t="s">
        <v>92</v>
      </c>
      <c r="B14" s="475">
        <v>9637</v>
      </c>
      <c r="C14" s="477">
        <v>1013008645.4</v>
      </c>
      <c r="D14" s="475">
        <v>2</v>
      </c>
      <c r="E14" s="477"/>
    </row>
    <row r="15" spans="1:5" s="115" customFormat="1" ht="15" x14ac:dyDescent="0.25">
      <c r="A15" s="300" t="s">
        <v>94</v>
      </c>
      <c r="B15" s="476">
        <v>6276</v>
      </c>
      <c r="C15" s="478">
        <v>18108309220.57</v>
      </c>
      <c r="D15" s="476"/>
      <c r="E15" s="478"/>
    </row>
    <row r="16" spans="1:5" s="115" customFormat="1" ht="15" x14ac:dyDescent="0.25">
      <c r="A16" s="257" t="s">
        <v>35</v>
      </c>
      <c r="B16" s="475">
        <v>164</v>
      </c>
      <c r="C16" s="477">
        <v>113420755</v>
      </c>
      <c r="D16" s="475"/>
      <c r="E16" s="477"/>
    </row>
    <row r="17" spans="1:13" s="115" customFormat="1" ht="15" x14ac:dyDescent="0.25">
      <c r="A17" s="300" t="s">
        <v>36</v>
      </c>
      <c r="B17" s="476">
        <v>1575</v>
      </c>
      <c r="C17" s="478">
        <v>6795276030</v>
      </c>
      <c r="D17" s="476"/>
      <c r="E17" s="478"/>
    </row>
    <row r="18" spans="1:13" s="115" customFormat="1" ht="15.75" thickBot="1" x14ac:dyDescent="0.3">
      <c r="A18" s="257" t="s">
        <v>37</v>
      </c>
      <c r="B18" s="475">
        <v>2557</v>
      </c>
      <c r="C18" s="477">
        <v>1681264584</v>
      </c>
      <c r="D18" s="475">
        <v>1</v>
      </c>
      <c r="E18" s="477">
        <v>0</v>
      </c>
    </row>
    <row r="19" spans="1:13" s="115" customFormat="1" ht="15.75" thickBot="1" x14ac:dyDescent="0.3">
      <c r="A19" s="381" t="s">
        <v>1</v>
      </c>
      <c r="B19" s="383">
        <f>SUM(B4:B18)</f>
        <v>111422</v>
      </c>
      <c r="C19" s="384">
        <f>SUM(C4:C18)</f>
        <v>43969790242.397003</v>
      </c>
      <c r="D19" s="383">
        <f>SUM(D4:D18)</f>
        <v>629</v>
      </c>
      <c r="E19" s="384">
        <f>SUM(E4:E18)</f>
        <v>55866845.879999995</v>
      </c>
    </row>
    <row r="20" spans="1:13" s="99" customFormat="1" ht="15" x14ac:dyDescent="0.25"/>
    <row r="21" spans="1:13" s="99" customFormat="1" ht="15" x14ac:dyDescent="0.25">
      <c r="A21" s="109" t="s">
        <v>143</v>
      </c>
      <c r="F21" s="110"/>
      <c r="G21" s="112"/>
      <c r="H21" s="112"/>
      <c r="I21" s="220"/>
      <c r="J21" s="221"/>
      <c r="K21" s="222"/>
    </row>
    <row r="22" spans="1:13" s="115" customFormat="1" ht="15" x14ac:dyDescent="0.25">
      <c r="A22" s="128" t="s">
        <v>246</v>
      </c>
      <c r="B22" s="125"/>
      <c r="C22" s="126"/>
      <c r="D22" s="127"/>
      <c r="E22" s="125"/>
      <c r="F22" s="126"/>
      <c r="G22" s="140"/>
      <c r="H22" s="109"/>
      <c r="I22" s="109"/>
      <c r="J22" s="109"/>
      <c r="K22" s="109"/>
      <c r="L22" s="109"/>
      <c r="M22" s="109"/>
    </row>
    <row r="23" spans="1:13" s="115" customFormat="1" ht="15" customHeight="1" x14ac:dyDescent="0.25">
      <c r="A23" s="128" t="s">
        <v>437</v>
      </c>
      <c r="B23" s="125"/>
      <c r="C23" s="126"/>
      <c r="D23" s="127"/>
      <c r="E23" s="125"/>
      <c r="F23" s="126"/>
      <c r="G23" s="140"/>
      <c r="H23" s="109"/>
      <c r="I23" s="109"/>
      <c r="J23" s="109"/>
      <c r="K23" s="109"/>
      <c r="L23" s="109"/>
      <c r="M23" s="109"/>
    </row>
    <row r="24" spans="1:13" s="115" customFormat="1" ht="15" x14ac:dyDescent="0.25">
      <c r="A24" s="401" t="s">
        <v>253</v>
      </c>
      <c r="B24" s="125"/>
      <c r="C24" s="126"/>
      <c r="D24" s="127"/>
      <c r="E24" s="125"/>
      <c r="F24" s="126"/>
      <c r="G24" s="140"/>
      <c r="H24" s="109"/>
      <c r="I24" s="109"/>
      <c r="J24" s="109"/>
      <c r="K24" s="109"/>
      <c r="L24" s="109"/>
      <c r="M24" s="109"/>
    </row>
    <row r="25" spans="1:13" ht="79.5" customHeight="1" x14ac:dyDescent="0.25">
      <c r="A25" s="669" t="s">
        <v>258</v>
      </c>
      <c r="B25" s="669"/>
      <c r="C25" s="669"/>
      <c r="D25" s="669"/>
      <c r="E25" s="669"/>
    </row>
    <row r="26" spans="1:13" ht="15.75" x14ac:dyDescent="0.3">
      <c r="B26" s="79"/>
    </row>
    <row r="27" spans="1:13" ht="15.75" x14ac:dyDescent="0.3">
      <c r="B27" s="79"/>
    </row>
    <row r="28" spans="1:13" ht="15.75" x14ac:dyDescent="0.3">
      <c r="B28" s="79"/>
    </row>
    <row r="29" spans="1:13" ht="15.75" x14ac:dyDescent="0.3">
      <c r="B29" s="79"/>
    </row>
    <row r="30" spans="1:13" ht="15.75" x14ac:dyDescent="0.3">
      <c r="B30" s="79"/>
    </row>
    <row r="31" spans="1:13" ht="15.75" x14ac:dyDescent="0.3">
      <c r="B31" s="79"/>
    </row>
    <row r="32" spans="1:13" ht="15.75" x14ac:dyDescent="0.3">
      <c r="B32" s="79"/>
    </row>
    <row r="33" spans="2:2" ht="15.75" x14ac:dyDescent="0.3">
      <c r="B33" s="79"/>
    </row>
    <row r="34" spans="2:2" ht="15.75" x14ac:dyDescent="0.3">
      <c r="B34" s="79"/>
    </row>
    <row r="35" spans="2:2" ht="15.75" x14ac:dyDescent="0.3">
      <c r="B35" s="79"/>
    </row>
    <row r="36" spans="2:2" ht="15.75" x14ac:dyDescent="0.3">
      <c r="B36" s="79"/>
    </row>
    <row r="37" spans="2:2" ht="15.75" x14ac:dyDescent="0.3">
      <c r="B37" s="79"/>
    </row>
    <row r="38" spans="2:2" ht="15.75" x14ac:dyDescent="0.3">
      <c r="B38" s="79"/>
    </row>
    <row r="39" spans="2:2" ht="15.75" x14ac:dyDescent="0.3">
      <c r="B39" s="79"/>
    </row>
  </sheetData>
  <mergeCells count="1">
    <mergeCell ref="A25:E25"/>
  </mergeCells>
  <pageMargins left="0.7" right="0.7" top="0.75" bottom="0.75" header="0.3" footer="0.3"/>
  <pageSetup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workbookViewId="0"/>
  </sheetViews>
  <sheetFormatPr defaultRowHeight="14.25" x14ac:dyDescent="0.2"/>
  <cols>
    <col min="1" max="1" width="39" customWidth="1"/>
    <col min="2" max="2" width="21.125" customWidth="1"/>
    <col min="3" max="3" width="18.625" customWidth="1"/>
    <col min="4" max="4" width="20.375" customWidth="1"/>
    <col min="5" max="5" width="22.25" customWidth="1"/>
    <col min="7" max="7" width="27" bestFit="1" customWidth="1"/>
    <col min="9" max="9" width="14.875" customWidth="1"/>
  </cols>
  <sheetData>
    <row r="1" spans="1:6" s="81" customFormat="1" ht="18.75" x14ac:dyDescent="0.3">
      <c r="A1" s="148" t="s">
        <v>363</v>
      </c>
      <c r="B1" s="216"/>
    </row>
    <row r="2" spans="1:6" ht="15" thickBot="1" x14ac:dyDescent="0.25"/>
    <row r="3" spans="1:6" s="99" customFormat="1" ht="59.25" customHeight="1" thickBot="1" x14ac:dyDescent="0.3">
      <c r="A3" s="323" t="s">
        <v>319</v>
      </c>
      <c r="B3" s="482" t="s">
        <v>240</v>
      </c>
      <c r="C3" s="483" t="s">
        <v>247</v>
      </c>
      <c r="D3" s="484" t="s">
        <v>303</v>
      </c>
      <c r="E3" s="484" t="s">
        <v>322</v>
      </c>
      <c r="F3" s="308"/>
    </row>
    <row r="4" spans="1:6" s="99" customFormat="1" ht="15" x14ac:dyDescent="0.25">
      <c r="A4" s="257" t="s">
        <v>80</v>
      </c>
      <c r="B4" s="475">
        <v>18113</v>
      </c>
      <c r="C4" s="477">
        <v>939358920.52999997</v>
      </c>
      <c r="D4" s="475">
        <v>10</v>
      </c>
      <c r="E4" s="477">
        <v>125281.9</v>
      </c>
    </row>
    <row r="5" spans="1:6" s="115" customFormat="1" ht="15" x14ac:dyDescent="0.25">
      <c r="A5" s="300" t="s">
        <v>83</v>
      </c>
      <c r="B5" s="476">
        <v>130</v>
      </c>
      <c r="C5" s="478">
        <v>150340922</v>
      </c>
      <c r="D5" s="476"/>
      <c r="E5" s="478"/>
    </row>
    <row r="6" spans="1:6" s="99" customFormat="1" ht="15" x14ac:dyDescent="0.25">
      <c r="A6" s="257" t="s">
        <v>84</v>
      </c>
      <c r="B6" s="475">
        <v>7783</v>
      </c>
      <c r="C6" s="477">
        <v>4129089244</v>
      </c>
      <c r="D6" s="475"/>
      <c r="E6" s="477"/>
    </row>
    <row r="7" spans="1:6" s="115" customFormat="1" ht="15" x14ac:dyDescent="0.25">
      <c r="A7" s="300" t="s">
        <v>85</v>
      </c>
      <c r="B7" s="476">
        <v>80</v>
      </c>
      <c r="C7" s="478">
        <v>20961150.289999999</v>
      </c>
      <c r="D7" s="476"/>
      <c r="E7" s="478"/>
    </row>
    <row r="8" spans="1:6" s="99" customFormat="1" ht="15" x14ac:dyDescent="0.25">
      <c r="A8" s="257" t="s">
        <v>86</v>
      </c>
      <c r="B8" s="475">
        <v>37587</v>
      </c>
      <c r="C8" s="477">
        <v>405594288.29000002</v>
      </c>
      <c r="D8" s="475"/>
      <c r="E8" s="477"/>
    </row>
    <row r="9" spans="1:6" s="115" customFormat="1" ht="15" x14ac:dyDescent="0.25">
      <c r="A9" s="300" t="s">
        <v>88</v>
      </c>
      <c r="B9" s="476">
        <v>491</v>
      </c>
      <c r="C9" s="478">
        <v>159169955.44999999</v>
      </c>
      <c r="D9" s="476"/>
      <c r="E9" s="478"/>
    </row>
    <row r="10" spans="1:6" s="99" customFormat="1" ht="15" x14ac:dyDescent="0.25">
      <c r="A10" s="257" t="s">
        <v>89</v>
      </c>
      <c r="B10" s="475">
        <v>2351</v>
      </c>
      <c r="C10" s="477">
        <v>7812745.1660000002</v>
      </c>
      <c r="D10" s="475"/>
      <c r="E10" s="477"/>
    </row>
    <row r="11" spans="1:6" s="115" customFormat="1" ht="15" x14ac:dyDescent="0.25">
      <c r="A11" s="300" t="s">
        <v>91</v>
      </c>
      <c r="B11" s="476">
        <v>174</v>
      </c>
      <c r="C11" s="478">
        <v>5394910</v>
      </c>
      <c r="D11" s="476"/>
      <c r="E11" s="478"/>
    </row>
    <row r="12" spans="1:6" s="99" customFormat="1" ht="15" x14ac:dyDescent="0.25">
      <c r="A12" s="257" t="s">
        <v>87</v>
      </c>
      <c r="B12" s="475">
        <v>79011</v>
      </c>
      <c r="C12" s="477">
        <v>19829329910.869999</v>
      </c>
      <c r="D12" s="475">
        <v>435</v>
      </c>
      <c r="E12" s="477">
        <v>46545216.439999998</v>
      </c>
    </row>
    <row r="13" spans="1:6" s="115" customFormat="1" ht="15" x14ac:dyDescent="0.25">
      <c r="A13" s="300" t="s">
        <v>92</v>
      </c>
      <c r="B13" s="476">
        <v>37102</v>
      </c>
      <c r="C13" s="478">
        <v>258425579.15000001</v>
      </c>
      <c r="D13" s="476"/>
      <c r="E13" s="478"/>
    </row>
    <row r="14" spans="1:6" s="99" customFormat="1" ht="15" x14ac:dyDescent="0.25">
      <c r="A14" s="257" t="s">
        <v>94</v>
      </c>
      <c r="B14" s="475">
        <v>2457</v>
      </c>
      <c r="C14" s="477">
        <v>2879419463.9400001</v>
      </c>
      <c r="D14" s="475"/>
      <c r="E14" s="477"/>
    </row>
    <row r="15" spans="1:6" s="115" customFormat="1" ht="15" x14ac:dyDescent="0.25">
      <c r="A15" s="300" t="s">
        <v>35</v>
      </c>
      <c r="B15" s="476">
        <v>98</v>
      </c>
      <c r="C15" s="478">
        <v>3736160</v>
      </c>
      <c r="D15" s="476"/>
      <c r="E15" s="478"/>
    </row>
    <row r="16" spans="1:6" s="99" customFormat="1" ht="15" x14ac:dyDescent="0.25">
      <c r="A16" s="257" t="s">
        <v>36</v>
      </c>
      <c r="B16" s="475">
        <v>208</v>
      </c>
      <c r="C16" s="477">
        <v>73181017</v>
      </c>
      <c r="D16" s="475"/>
      <c r="E16" s="477"/>
    </row>
    <row r="17" spans="1:13" s="115" customFormat="1" ht="15.75" thickBot="1" x14ac:dyDescent="0.3">
      <c r="A17" s="300" t="s">
        <v>37</v>
      </c>
      <c r="B17" s="476">
        <v>2477</v>
      </c>
      <c r="C17" s="478">
        <v>779883388</v>
      </c>
      <c r="D17" s="476">
        <v>2</v>
      </c>
      <c r="E17" s="478">
        <v>0</v>
      </c>
    </row>
    <row r="18" spans="1:13" s="99" customFormat="1" ht="15.75" thickBot="1" x14ac:dyDescent="0.3">
      <c r="A18" s="318" t="s">
        <v>1</v>
      </c>
      <c r="B18" s="480">
        <f>SUM(B4:B17)</f>
        <v>188062</v>
      </c>
      <c r="C18" s="481">
        <f>SUM(C4:C17)</f>
        <v>29641697654.686001</v>
      </c>
      <c r="D18" s="480">
        <f>SUM(D4:D17)</f>
        <v>447</v>
      </c>
      <c r="E18" s="481">
        <f>SUM(E4:E17)</f>
        <v>46670498.339999996</v>
      </c>
    </row>
    <row r="19" spans="1:13" s="99" customFormat="1" ht="15" x14ac:dyDescent="0.25"/>
    <row r="20" spans="1:13" s="99" customFormat="1" ht="15" x14ac:dyDescent="0.25">
      <c r="A20" s="109" t="s">
        <v>143</v>
      </c>
      <c r="F20" s="110"/>
      <c r="G20" s="112"/>
      <c r="H20" s="112"/>
      <c r="I20" s="220"/>
      <c r="J20" s="221"/>
      <c r="K20" s="222"/>
    </row>
    <row r="21" spans="1:13" s="115" customFormat="1" ht="15" x14ac:dyDescent="0.25">
      <c r="A21" s="128" t="s">
        <v>246</v>
      </c>
      <c r="B21" s="125"/>
      <c r="C21" s="126"/>
      <c r="D21" s="127"/>
      <c r="E21" s="125"/>
      <c r="F21" s="126"/>
      <c r="G21" s="140"/>
      <c r="H21" s="109"/>
      <c r="I21" s="109"/>
      <c r="J21" s="109"/>
      <c r="K21" s="109"/>
      <c r="L21" s="109"/>
      <c r="M21" s="109"/>
    </row>
    <row r="22" spans="1:13" s="115" customFormat="1" ht="15" x14ac:dyDescent="0.25">
      <c r="A22" s="128" t="s">
        <v>437</v>
      </c>
      <c r="B22" s="125"/>
      <c r="C22" s="126"/>
      <c r="D22" s="127"/>
      <c r="E22" s="125"/>
      <c r="F22" s="126"/>
      <c r="G22" s="140"/>
      <c r="H22" s="109"/>
      <c r="I22" s="109"/>
      <c r="J22" s="109"/>
      <c r="K22" s="109"/>
      <c r="L22" s="109"/>
      <c r="M22" s="109"/>
    </row>
    <row r="23" spans="1:13" s="115" customFormat="1" ht="15" x14ac:dyDescent="0.25">
      <c r="A23" s="401" t="s">
        <v>253</v>
      </c>
      <c r="B23" s="125"/>
      <c r="C23" s="126"/>
      <c r="D23" s="127"/>
      <c r="E23" s="125"/>
      <c r="F23" s="126"/>
      <c r="G23" s="140"/>
      <c r="H23" s="109"/>
      <c r="I23" s="109"/>
      <c r="J23" s="109"/>
      <c r="K23" s="109"/>
      <c r="L23" s="109"/>
      <c r="M23" s="109"/>
    </row>
    <row r="24" spans="1:13" ht="79.5" customHeight="1" x14ac:dyDescent="0.25">
      <c r="A24" s="669" t="s">
        <v>258</v>
      </c>
      <c r="B24" s="669"/>
      <c r="C24" s="669"/>
      <c r="D24" s="669"/>
      <c r="E24" s="669"/>
    </row>
  </sheetData>
  <mergeCells count="1">
    <mergeCell ref="A24:E24"/>
  </mergeCell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0"/>
  <sheetViews>
    <sheetView zoomScaleNormal="100" workbookViewId="0"/>
  </sheetViews>
  <sheetFormatPr defaultColWidth="9" defaultRowHeight="12.75" x14ac:dyDescent="0.2"/>
  <cols>
    <col min="1" max="1" width="9" style="5"/>
    <col min="2" max="2" width="23.875" style="5" customWidth="1"/>
    <col min="3" max="3" width="15.75" style="5" customWidth="1"/>
    <col min="4" max="4" width="15" style="5" customWidth="1"/>
    <col min="5" max="5" width="16.375" style="5" customWidth="1"/>
    <col min="6" max="6" width="14.625" style="5" bestFit="1" customWidth="1"/>
    <col min="7" max="7" width="14.375" style="5" customWidth="1"/>
    <col min="8" max="8" width="13.5" style="5" customWidth="1"/>
    <col min="9" max="9" width="13.625" style="5" customWidth="1"/>
    <col min="10" max="10" width="15.875" style="5" bestFit="1" customWidth="1"/>
    <col min="11" max="11" width="14.5" style="5" bestFit="1" customWidth="1"/>
    <col min="12" max="12" width="14.125" style="5" bestFit="1" customWidth="1"/>
    <col min="13" max="13" width="14.125" style="5" customWidth="1"/>
    <col min="14" max="14" width="17.375" style="5" customWidth="1"/>
    <col min="15" max="15" width="12.5" style="5" bestFit="1" customWidth="1"/>
    <col min="16" max="16" width="12" style="5" bestFit="1" customWidth="1"/>
    <col min="17" max="16384" width="9" style="5"/>
  </cols>
  <sheetData>
    <row r="1" spans="1:12" s="192" customFormat="1" ht="18.75" x14ac:dyDescent="0.3">
      <c r="A1" s="84" t="s">
        <v>362</v>
      </c>
      <c r="C1" s="225"/>
      <c r="D1" s="225"/>
      <c r="E1" s="225"/>
      <c r="F1" s="225"/>
      <c r="G1" s="226"/>
      <c r="H1" s="226"/>
      <c r="I1" s="226"/>
      <c r="J1" s="226"/>
    </row>
    <row r="2" spans="1:12" s="1" customFormat="1" ht="18" customHeight="1" thickBot="1" x14ac:dyDescent="0.25">
      <c r="B2" s="278"/>
      <c r="C2" s="521"/>
      <c r="D2" s="521"/>
      <c r="E2" s="524"/>
      <c r="F2" s="278"/>
      <c r="G2" s="522"/>
      <c r="H2" s="522"/>
      <c r="I2" s="522"/>
      <c r="J2" s="523"/>
    </row>
    <row r="3" spans="1:12" s="115" customFormat="1" ht="14.25" customHeight="1" thickBot="1" x14ac:dyDescent="0.3">
      <c r="B3" s="420"/>
      <c r="C3" s="660" t="s">
        <v>339</v>
      </c>
      <c r="D3" s="661"/>
      <c r="E3" s="661"/>
      <c r="F3" s="662"/>
    </row>
    <row r="4" spans="1:12" s="116" customFormat="1" ht="30.75" thickBot="1" x14ac:dyDescent="0.3">
      <c r="B4" s="421"/>
      <c r="C4" s="405" t="s">
        <v>224</v>
      </c>
      <c r="D4" s="406" t="s">
        <v>0</v>
      </c>
      <c r="E4" s="517" t="s">
        <v>226</v>
      </c>
      <c r="F4" s="537" t="s">
        <v>1</v>
      </c>
    </row>
    <row r="5" spans="1:12" s="99" customFormat="1" ht="15" x14ac:dyDescent="0.25">
      <c r="A5" s="657" t="s">
        <v>2</v>
      </c>
      <c r="B5" s="117" t="s">
        <v>3</v>
      </c>
      <c r="C5" s="55">
        <v>3183</v>
      </c>
      <c r="D5" s="56">
        <v>119</v>
      </c>
      <c r="E5" s="56">
        <v>423</v>
      </c>
      <c r="F5" s="423">
        <v>3725</v>
      </c>
    </row>
    <row r="6" spans="1:12" s="99" customFormat="1" ht="15" x14ac:dyDescent="0.25">
      <c r="A6" s="658"/>
      <c r="B6" s="119" t="s">
        <v>4</v>
      </c>
      <c r="C6" s="46">
        <v>39854928.061999999</v>
      </c>
      <c r="D6" s="52">
        <v>8060616</v>
      </c>
      <c r="E6" s="52">
        <v>13324043</v>
      </c>
      <c r="F6" s="47">
        <v>61239587.061999999</v>
      </c>
      <c r="G6" s="112"/>
    </row>
    <row r="7" spans="1:12" s="99" customFormat="1" ht="18.75" customHeight="1" thickBot="1" x14ac:dyDescent="0.3">
      <c r="A7" s="659"/>
      <c r="B7" s="120" t="s">
        <v>5</v>
      </c>
      <c r="C7" s="48">
        <v>67910306.079999998</v>
      </c>
      <c r="D7" s="53">
        <v>294353093.19</v>
      </c>
      <c r="E7" s="53">
        <v>102455594.66</v>
      </c>
      <c r="F7" s="49">
        <v>464718993.93000001</v>
      </c>
      <c r="G7" s="315"/>
    </row>
    <row r="8" spans="1:12" s="99" customFormat="1" ht="15" x14ac:dyDescent="0.25">
      <c r="A8" s="653" t="s">
        <v>6</v>
      </c>
      <c r="B8" s="121" t="s">
        <v>3</v>
      </c>
      <c r="C8" s="50">
        <v>268</v>
      </c>
      <c r="D8" s="54">
        <v>0</v>
      </c>
      <c r="E8" s="54">
        <v>5</v>
      </c>
      <c r="F8" s="51">
        <v>273</v>
      </c>
      <c r="G8" s="315"/>
      <c r="H8" s="129"/>
    </row>
    <row r="9" spans="1:12" s="99" customFormat="1" ht="15.75" thickBot="1" x14ac:dyDescent="0.3">
      <c r="A9" s="654"/>
      <c r="B9" s="549" t="s">
        <v>5</v>
      </c>
      <c r="C9" s="53">
        <v>7699962.7999999998</v>
      </c>
      <c r="D9" s="53"/>
      <c r="E9" s="53">
        <v>438129</v>
      </c>
      <c r="F9" s="49">
        <v>8138091.7999999998</v>
      </c>
      <c r="H9" s="129"/>
    </row>
    <row r="10" spans="1:12" s="99" customFormat="1" ht="15" x14ac:dyDescent="0.25">
      <c r="A10" s="653" t="s">
        <v>7</v>
      </c>
      <c r="B10" s="121" t="s">
        <v>8</v>
      </c>
      <c r="C10" s="50">
        <v>370413.227000001</v>
      </c>
      <c r="D10" s="54">
        <v>79.099999999999994</v>
      </c>
      <c r="E10" s="54">
        <v>27.3</v>
      </c>
      <c r="F10" s="51">
        <v>370519.62700000103</v>
      </c>
    </row>
    <row r="11" spans="1:12" s="99" customFormat="1" ht="15.75" thickBot="1" x14ac:dyDescent="0.3">
      <c r="A11" s="654"/>
      <c r="B11" s="122" t="s">
        <v>5</v>
      </c>
      <c r="C11" s="48">
        <v>3835588.45</v>
      </c>
      <c r="D11" s="53">
        <v>582113.18000000005</v>
      </c>
      <c r="E11" s="53">
        <v>314768</v>
      </c>
      <c r="F11" s="49">
        <v>4732469.63</v>
      </c>
      <c r="G11" s="315"/>
      <c r="H11" s="129"/>
    </row>
    <row r="12" spans="1:12" s="99" customFormat="1" ht="30.75" thickBot="1" x14ac:dyDescent="0.3">
      <c r="A12" s="123" t="s">
        <v>96</v>
      </c>
      <c r="B12" s="124" t="s">
        <v>9</v>
      </c>
      <c r="C12" s="58">
        <v>79445857.329999998</v>
      </c>
      <c r="D12" s="59">
        <v>294935206.37</v>
      </c>
      <c r="E12" s="59">
        <v>103208491.66</v>
      </c>
      <c r="F12" s="60">
        <v>477589555.36000001</v>
      </c>
      <c r="H12" s="129"/>
    </row>
    <row r="13" spans="1:12" s="1" customFormat="1" ht="14.25" x14ac:dyDescent="0.2"/>
    <row r="14" spans="1:12" s="146" customFormat="1" ht="15" x14ac:dyDescent="0.25">
      <c r="A14" s="147" t="s">
        <v>160</v>
      </c>
      <c r="B14" s="227"/>
      <c r="C14" s="227"/>
      <c r="D14" s="227"/>
      <c r="E14" s="227"/>
      <c r="F14" s="227"/>
      <c r="G14" s="227"/>
      <c r="L14" s="239"/>
    </row>
    <row r="15" spans="1:12" s="146" customFormat="1" ht="15" x14ac:dyDescent="0.25">
      <c r="A15" s="230" t="s">
        <v>228</v>
      </c>
      <c r="B15" s="227"/>
      <c r="C15" s="227"/>
      <c r="D15" s="227"/>
      <c r="E15" s="227"/>
      <c r="F15" s="227"/>
      <c r="G15" s="227"/>
    </row>
    <row r="16" spans="1:12" s="146" customFormat="1" ht="16.5" customHeight="1" x14ac:dyDescent="0.25">
      <c r="A16" s="655" t="s">
        <v>227</v>
      </c>
      <c r="B16" s="655"/>
      <c r="C16" s="655"/>
      <c r="D16" s="655"/>
      <c r="E16" s="655"/>
      <c r="F16" s="655"/>
      <c r="G16" s="655"/>
      <c r="H16" s="656"/>
      <c r="I16" s="656"/>
      <c r="J16" s="656"/>
      <c r="K16" s="656"/>
      <c r="L16" s="656"/>
    </row>
    <row r="17" spans="1:14" s="146" customFormat="1" ht="15" x14ac:dyDescent="0.25">
      <c r="A17" s="146" t="s">
        <v>142</v>
      </c>
    </row>
    <row r="18" spans="1:14" s="99" customFormat="1" ht="15" x14ac:dyDescent="0.25">
      <c r="K18" s="129"/>
      <c r="L18" s="129"/>
    </row>
    <row r="19" spans="1:14" s="99" customFormat="1" ht="15" x14ac:dyDescent="0.25">
      <c r="K19" s="129"/>
      <c r="L19" s="129"/>
    </row>
    <row r="20" spans="1:14" s="99" customFormat="1" ht="15" x14ac:dyDescent="0.25">
      <c r="K20" s="130"/>
      <c r="L20" s="130"/>
      <c r="N20" s="315"/>
    </row>
    <row r="21" spans="1:14" s="99" customFormat="1" ht="15" x14ac:dyDescent="0.25">
      <c r="K21" s="129"/>
      <c r="L21" s="129"/>
    </row>
    <row r="22" spans="1:14" s="99" customFormat="1" ht="15" x14ac:dyDescent="0.25"/>
    <row r="23" spans="1:14" s="99" customFormat="1" ht="15" x14ac:dyDescent="0.25"/>
    <row r="24" spans="1:14" s="99" customFormat="1" ht="15" x14ac:dyDescent="0.25"/>
    <row r="25" spans="1:14" s="99" customFormat="1" ht="15" x14ac:dyDescent="0.25"/>
    <row r="26" spans="1:14" s="99" customFormat="1" ht="15" x14ac:dyDescent="0.25"/>
    <row r="27" spans="1:14" s="1" customFormat="1" ht="14.25" x14ac:dyDescent="0.2"/>
    <row r="28" spans="1:14" s="1" customFormat="1" ht="14.25" x14ac:dyDescent="0.2"/>
    <row r="29" spans="1:14" s="1" customFormat="1" ht="14.25" x14ac:dyDescent="0.2"/>
    <row r="30" spans="1:14" s="1" customFormat="1" ht="14.25" x14ac:dyDescent="0.2"/>
  </sheetData>
  <mergeCells count="5">
    <mergeCell ref="A16:L16"/>
    <mergeCell ref="C3:F3"/>
    <mergeCell ref="A5:A7"/>
    <mergeCell ref="A8:A9"/>
    <mergeCell ref="A10:A11"/>
  </mergeCells>
  <pageMargins left="0.7" right="0.7" top="0.75" bottom="0.75" header="0.3" footer="0.3"/>
  <pageSetup scale="6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55"/>
  <sheetViews>
    <sheetView zoomScaleNormal="100" workbookViewId="0">
      <selection activeCell="A2" sqref="A2:B2"/>
    </sheetView>
  </sheetViews>
  <sheetFormatPr defaultColWidth="8" defaultRowHeight="12.75" x14ac:dyDescent="0.2"/>
  <cols>
    <col min="1" max="1" width="13.25" style="28" customWidth="1"/>
    <col min="2" max="2" width="80" style="28" bestFit="1" customWidth="1"/>
    <col min="3" max="16384" width="8" style="28"/>
  </cols>
  <sheetData>
    <row r="2" spans="1:6" s="86" customFormat="1" ht="18.75" x14ac:dyDescent="0.3">
      <c r="A2" s="651" t="s">
        <v>369</v>
      </c>
      <c r="B2" s="651"/>
    </row>
    <row r="3" spans="1:6" s="86" customFormat="1" ht="15.75" x14ac:dyDescent="0.25">
      <c r="A3" s="652" t="s">
        <v>159</v>
      </c>
      <c r="B3" s="652"/>
    </row>
    <row r="4" spans="1:6" s="86" customFormat="1" ht="15.75" x14ac:dyDescent="0.25">
      <c r="A4" s="87"/>
    </row>
    <row r="5" spans="1:6" s="86" customFormat="1" ht="15.75" x14ac:dyDescent="0.25">
      <c r="A5" s="87"/>
    </row>
    <row r="6" spans="1:6" s="86" customFormat="1" ht="15.75" x14ac:dyDescent="0.25">
      <c r="A6" s="652" t="s">
        <v>270</v>
      </c>
      <c r="B6" s="652"/>
    </row>
    <row r="7" spans="1:6" s="86" customFormat="1" ht="15.75" x14ac:dyDescent="0.25">
      <c r="A7" s="87"/>
    </row>
    <row r="8" spans="1:6" s="90" customFormat="1" ht="15.75" x14ac:dyDescent="0.25">
      <c r="A8" s="88" t="s">
        <v>97</v>
      </c>
      <c r="B8" s="88" t="s">
        <v>393</v>
      </c>
      <c r="C8" s="88"/>
      <c r="D8" s="88"/>
      <c r="E8" s="89"/>
      <c r="F8" s="89"/>
    </row>
    <row r="9" spans="1:6" s="90" customFormat="1" ht="15.75" x14ac:dyDescent="0.25">
      <c r="A9" s="88" t="s">
        <v>98</v>
      </c>
      <c r="B9" s="88" t="s">
        <v>394</v>
      </c>
      <c r="C9" s="88"/>
      <c r="D9" s="88"/>
      <c r="E9" s="91"/>
      <c r="F9" s="91"/>
    </row>
    <row r="10" spans="1:6" s="90" customFormat="1" ht="15.75" x14ac:dyDescent="0.25">
      <c r="A10" s="88" t="s">
        <v>99</v>
      </c>
      <c r="B10" s="88" t="s">
        <v>370</v>
      </c>
      <c r="C10" s="88"/>
      <c r="D10" s="88"/>
      <c r="E10" s="91"/>
      <c r="F10" s="91"/>
    </row>
    <row r="11" spans="1:6" s="90" customFormat="1" ht="15.75" x14ac:dyDescent="0.25">
      <c r="A11" s="88" t="s">
        <v>100</v>
      </c>
      <c r="B11" s="88" t="s">
        <v>395</v>
      </c>
      <c r="C11" s="88"/>
      <c r="D11" s="88"/>
      <c r="E11" s="91"/>
      <c r="F11" s="91"/>
    </row>
    <row r="12" spans="1:6" s="90" customFormat="1" ht="15.75" x14ac:dyDescent="0.25">
      <c r="A12" s="88" t="s">
        <v>101</v>
      </c>
      <c r="B12" s="88" t="s">
        <v>396</v>
      </c>
      <c r="C12" s="88"/>
      <c r="D12" s="88"/>
      <c r="E12" s="91"/>
      <c r="F12" s="91"/>
    </row>
    <row r="13" spans="1:6" s="90" customFormat="1" ht="15.75" x14ac:dyDescent="0.25">
      <c r="A13" s="88" t="s">
        <v>102</v>
      </c>
      <c r="B13" s="88" t="s">
        <v>397</v>
      </c>
      <c r="C13" s="88"/>
      <c r="D13" s="88"/>
      <c r="E13" s="91"/>
      <c r="F13" s="91"/>
    </row>
    <row r="14" spans="1:6" s="86" customFormat="1" ht="15.75" x14ac:dyDescent="0.25">
      <c r="A14" s="92" t="s">
        <v>103</v>
      </c>
      <c r="B14" s="92" t="s">
        <v>371</v>
      </c>
      <c r="C14" s="92"/>
      <c r="D14" s="92"/>
      <c r="E14" s="93"/>
      <c r="F14" s="93"/>
    </row>
    <row r="15" spans="1:6" s="86" customFormat="1" ht="15.75" x14ac:dyDescent="0.25">
      <c r="A15" s="92" t="s">
        <v>104</v>
      </c>
      <c r="B15" s="92" t="s">
        <v>372</v>
      </c>
      <c r="C15" s="92"/>
      <c r="D15" s="92"/>
    </row>
    <row r="16" spans="1:6" s="86" customFormat="1" ht="15.75" x14ac:dyDescent="0.25">
      <c r="A16" s="92" t="s">
        <v>105</v>
      </c>
      <c r="B16" s="92" t="s">
        <v>373</v>
      </c>
      <c r="C16" s="92"/>
      <c r="D16" s="92"/>
    </row>
    <row r="17" spans="1:4" s="86" customFormat="1" ht="15.75" x14ac:dyDescent="0.25">
      <c r="A17" s="92" t="s">
        <v>106</v>
      </c>
      <c r="B17" s="272" t="s">
        <v>374</v>
      </c>
      <c r="C17" s="92"/>
      <c r="D17" s="92"/>
    </row>
    <row r="18" spans="1:4" s="86" customFormat="1" ht="15.75" x14ac:dyDescent="0.25">
      <c r="A18" s="92" t="s">
        <v>107</v>
      </c>
      <c r="B18" s="92" t="s">
        <v>375</v>
      </c>
      <c r="C18" s="92"/>
      <c r="D18" s="92"/>
    </row>
    <row r="19" spans="1:4" s="86" customFormat="1" ht="15.75" x14ac:dyDescent="0.25">
      <c r="A19" s="92" t="s">
        <v>108</v>
      </c>
      <c r="B19" s="92" t="s">
        <v>376</v>
      </c>
      <c r="C19" s="92"/>
      <c r="D19" s="92"/>
    </row>
    <row r="20" spans="1:4" s="86" customFormat="1" ht="15.75" x14ac:dyDescent="0.25">
      <c r="A20" s="94" t="s">
        <v>109</v>
      </c>
      <c r="B20" s="94" t="s">
        <v>377</v>
      </c>
      <c r="C20" s="94"/>
      <c r="D20" s="92"/>
    </row>
    <row r="21" spans="1:4" s="86" customFormat="1" ht="15.75" x14ac:dyDescent="0.25">
      <c r="A21" s="92" t="s">
        <v>110</v>
      </c>
      <c r="B21" s="92" t="s">
        <v>378</v>
      </c>
      <c r="C21" s="92"/>
      <c r="D21" s="92"/>
    </row>
    <row r="22" spans="1:4" s="86" customFormat="1" ht="15.75" x14ac:dyDescent="0.25">
      <c r="A22" s="92" t="s">
        <v>111</v>
      </c>
      <c r="B22" s="92" t="s">
        <v>379</v>
      </c>
      <c r="C22" s="92"/>
      <c r="D22" s="92"/>
    </row>
    <row r="23" spans="1:4" s="86" customFormat="1" ht="15.75" x14ac:dyDescent="0.25">
      <c r="A23" s="92" t="s">
        <v>112</v>
      </c>
      <c r="B23" s="92" t="s">
        <v>380</v>
      </c>
      <c r="C23" s="92"/>
      <c r="D23" s="92"/>
    </row>
    <row r="24" spans="1:4" s="86" customFormat="1" ht="15.75" x14ac:dyDescent="0.25">
      <c r="A24" s="92" t="s">
        <v>113</v>
      </c>
      <c r="B24" s="92" t="s">
        <v>381</v>
      </c>
      <c r="C24" s="92"/>
      <c r="D24" s="92"/>
    </row>
    <row r="25" spans="1:4" s="86" customFormat="1" ht="15.75" x14ac:dyDescent="0.25">
      <c r="A25" s="92" t="s">
        <v>114</v>
      </c>
      <c r="B25" s="92" t="s">
        <v>382</v>
      </c>
      <c r="C25" s="92"/>
      <c r="D25" s="92"/>
    </row>
    <row r="26" spans="1:4" s="86" customFormat="1" ht="15.75" x14ac:dyDescent="0.25">
      <c r="A26" s="94" t="s">
        <v>115</v>
      </c>
      <c r="B26" s="92" t="s">
        <v>383</v>
      </c>
      <c r="C26" s="92"/>
      <c r="D26" s="92"/>
    </row>
    <row r="27" spans="1:4" s="86" customFormat="1" ht="15.75" x14ac:dyDescent="0.25">
      <c r="A27" s="92" t="s">
        <v>116</v>
      </c>
      <c r="B27" s="94" t="s">
        <v>384</v>
      </c>
      <c r="C27" s="92"/>
      <c r="D27" s="92"/>
    </row>
    <row r="28" spans="1:4" s="86" customFormat="1" ht="15.75" x14ac:dyDescent="0.25">
      <c r="A28" s="94" t="s">
        <v>140</v>
      </c>
      <c r="B28" s="92" t="s">
        <v>385</v>
      </c>
      <c r="C28" s="92"/>
      <c r="D28" s="92"/>
    </row>
    <row r="29" spans="1:4" s="86" customFormat="1" ht="15.75" x14ac:dyDescent="0.25">
      <c r="A29" s="92" t="s">
        <v>141</v>
      </c>
      <c r="B29" s="94" t="s">
        <v>398</v>
      </c>
      <c r="C29" s="94"/>
      <c r="D29" s="94"/>
    </row>
    <row r="30" spans="1:4" s="86" customFormat="1" ht="15.75" x14ac:dyDescent="0.25">
      <c r="A30" s="92" t="s">
        <v>153</v>
      </c>
      <c r="B30" s="92" t="s">
        <v>386</v>
      </c>
      <c r="C30" s="92"/>
      <c r="D30" s="92"/>
    </row>
    <row r="31" spans="1:4" s="86" customFormat="1" ht="15.75" x14ac:dyDescent="0.25">
      <c r="A31" s="92" t="s">
        <v>154</v>
      </c>
      <c r="B31" s="92" t="s">
        <v>387</v>
      </c>
    </row>
    <row r="32" spans="1:4" s="86" customFormat="1" ht="15.75" x14ac:dyDescent="0.25">
      <c r="A32" s="92" t="s">
        <v>162</v>
      </c>
      <c r="B32" s="92" t="s">
        <v>388</v>
      </c>
    </row>
    <row r="33" spans="1:2" s="86" customFormat="1" ht="15.75" x14ac:dyDescent="0.25">
      <c r="A33" s="92" t="s">
        <v>262</v>
      </c>
      <c r="B33" s="94" t="s">
        <v>389</v>
      </c>
    </row>
    <row r="34" spans="1:2" s="86" customFormat="1" ht="15.75" x14ac:dyDescent="0.25">
      <c r="A34" s="92" t="s">
        <v>263</v>
      </c>
      <c r="B34" s="92" t="s">
        <v>390</v>
      </c>
    </row>
    <row r="35" spans="1:2" s="86" customFormat="1" ht="15.75" x14ac:dyDescent="0.25">
      <c r="A35" s="92" t="s">
        <v>264</v>
      </c>
      <c r="B35" s="92" t="s">
        <v>391</v>
      </c>
    </row>
    <row r="36" spans="1:2" s="86" customFormat="1" ht="15.75" x14ac:dyDescent="0.25">
      <c r="A36" s="92" t="s">
        <v>271</v>
      </c>
      <c r="B36" s="92" t="s">
        <v>392</v>
      </c>
    </row>
    <row r="37" spans="1:2" s="86" customFormat="1" ht="15.75" x14ac:dyDescent="0.25">
      <c r="A37" s="92" t="s">
        <v>424</v>
      </c>
      <c r="B37" s="92" t="s">
        <v>426</v>
      </c>
    </row>
    <row r="38" spans="1:2" s="86" customFormat="1" ht="15.75" x14ac:dyDescent="0.25">
      <c r="A38" s="92" t="s">
        <v>425</v>
      </c>
      <c r="B38" s="92" t="s">
        <v>428</v>
      </c>
    </row>
    <row r="39" spans="1:2" s="86" customFormat="1" x14ac:dyDescent="0.2"/>
    <row r="41" spans="1:2" ht="25.5" x14ac:dyDescent="0.2">
      <c r="B41" s="233" t="s">
        <v>284</v>
      </c>
    </row>
    <row r="42" spans="1:2" ht="25.5" x14ac:dyDescent="0.2">
      <c r="B42" s="233" t="s">
        <v>431</v>
      </c>
    </row>
    <row r="43" spans="1:2" ht="42" customHeight="1" x14ac:dyDescent="0.2">
      <c r="B43" s="233" t="s">
        <v>281</v>
      </c>
    </row>
    <row r="44" spans="1:2" ht="16.5" customHeight="1" x14ac:dyDescent="0.2">
      <c r="B44" s="86" t="s">
        <v>248</v>
      </c>
    </row>
    <row r="45" spans="1:2" ht="15.75" customHeight="1" x14ac:dyDescent="0.2">
      <c r="B45" s="86" t="s">
        <v>256</v>
      </c>
    </row>
    <row r="53" spans="1:2" x14ac:dyDescent="0.2">
      <c r="A53" s="27"/>
    </row>
    <row r="55" spans="1:2" x14ac:dyDescent="0.2">
      <c r="B55" s="27"/>
    </row>
  </sheetData>
  <mergeCells count="3">
    <mergeCell ref="A2:B2"/>
    <mergeCell ref="A3:B3"/>
    <mergeCell ref="A6:B6"/>
  </mergeCells>
  <pageMargins left="0.7" right="0.7" top="0.75" bottom="0.75" header="0.3" footer="0.3"/>
  <pageSetup orientation="portrait" horizontalDpi="4294967293" verticalDpi="4294967293"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8"/>
  <sheetViews>
    <sheetView workbookViewId="0"/>
  </sheetViews>
  <sheetFormatPr defaultColWidth="9" defaultRowHeight="12.75" x14ac:dyDescent="0.2"/>
  <cols>
    <col min="1" max="1" width="10.875" style="5" customWidth="1"/>
    <col min="2" max="2" width="14.625" style="5" customWidth="1"/>
    <col min="3" max="3" width="14.25" style="5" customWidth="1"/>
    <col min="4" max="4" width="16.5" style="5" customWidth="1"/>
    <col min="5" max="6" width="15.125" style="29" customWidth="1"/>
    <col min="7" max="7" width="17.125" style="29" customWidth="1"/>
    <col min="8" max="8" width="15" style="5" customWidth="1"/>
    <col min="9" max="9" width="15.75" style="10" bestFit="1" customWidth="1"/>
    <col min="10" max="10" width="17.5" style="5" customWidth="1"/>
    <col min="11" max="16384" width="9" style="5"/>
  </cols>
  <sheetData>
    <row r="1" spans="1:12" s="81" customFormat="1" ht="18.75" x14ac:dyDescent="0.3">
      <c r="A1" s="95" t="s">
        <v>361</v>
      </c>
      <c r="D1" s="85"/>
      <c r="E1" s="96"/>
      <c r="F1" s="96"/>
      <c r="G1" s="96"/>
      <c r="I1" s="83"/>
    </row>
    <row r="2" spans="1:12" s="9" customFormat="1" ht="15" customHeight="1" thickBot="1" x14ac:dyDescent="0.25">
      <c r="A2" s="19"/>
      <c r="B2" s="19"/>
      <c r="C2" s="19"/>
      <c r="E2" s="19"/>
      <c r="F2" s="19"/>
      <c r="I2" s="10"/>
    </row>
    <row r="3" spans="1:12" s="131" customFormat="1" ht="59.25" customHeight="1" thickBot="1" x14ac:dyDescent="0.3">
      <c r="A3" s="536" t="s">
        <v>10</v>
      </c>
      <c r="B3" s="104" t="s">
        <v>304</v>
      </c>
      <c r="C3" s="538" t="s">
        <v>229</v>
      </c>
      <c r="D3" s="426" t="s">
        <v>286</v>
      </c>
      <c r="E3" s="393" t="s">
        <v>266</v>
      </c>
      <c r="F3" s="107" t="s">
        <v>32</v>
      </c>
      <c r="G3" s="108" t="s">
        <v>236</v>
      </c>
      <c r="H3" s="393" t="s">
        <v>323</v>
      </c>
      <c r="I3" s="107" t="s">
        <v>231</v>
      </c>
      <c r="J3" s="108" t="s">
        <v>287</v>
      </c>
      <c r="K3" s="128"/>
      <c r="L3" s="128"/>
    </row>
    <row r="4" spans="1:12" s="128" customFormat="1" ht="15" x14ac:dyDescent="0.25">
      <c r="A4" s="408" t="s">
        <v>339</v>
      </c>
      <c r="B4" s="409">
        <v>67910306.079999998</v>
      </c>
      <c r="C4" s="410">
        <v>39854928.061999999</v>
      </c>
      <c r="D4" s="428">
        <v>1.7039374898470701</v>
      </c>
      <c r="E4" s="412">
        <v>294353093.19</v>
      </c>
      <c r="F4" s="413">
        <v>8060616</v>
      </c>
      <c r="G4" s="552">
        <v>36.517443975745799</v>
      </c>
      <c r="H4" s="412">
        <v>102455594.66</v>
      </c>
      <c r="I4" s="413">
        <v>13324043</v>
      </c>
      <c r="J4" s="414">
        <v>7.6895274700029104</v>
      </c>
    </row>
    <row r="5" spans="1:12" s="128" customFormat="1" ht="15" x14ac:dyDescent="0.25">
      <c r="A5" s="424"/>
      <c r="B5" s="409"/>
      <c r="C5" s="410"/>
      <c r="D5" s="411"/>
      <c r="E5" s="412"/>
      <c r="F5" s="413"/>
      <c r="G5" s="414"/>
      <c r="H5" s="412"/>
      <c r="I5" s="425"/>
      <c r="J5" s="414"/>
    </row>
    <row r="6" spans="1:12" s="99" customFormat="1" ht="15" x14ac:dyDescent="0.25">
      <c r="A6" s="99" t="s">
        <v>146</v>
      </c>
      <c r="B6" s="125"/>
      <c r="C6" s="126"/>
      <c r="D6" s="127"/>
      <c r="E6" s="125"/>
      <c r="F6" s="126"/>
      <c r="G6" s="137"/>
      <c r="I6" s="109"/>
    </row>
    <row r="7" spans="1:12" s="99" customFormat="1" ht="14.25" customHeight="1" x14ac:dyDescent="0.25">
      <c r="A7" s="230" t="s">
        <v>232</v>
      </c>
      <c r="E7" s="137"/>
      <c r="F7" s="137"/>
      <c r="G7" s="137"/>
      <c r="I7" s="109"/>
    </row>
    <row r="8" spans="1:12" s="99" customFormat="1" ht="15" customHeight="1" x14ac:dyDescent="0.25">
      <c r="A8" s="663" t="s">
        <v>249</v>
      </c>
      <c r="B8" s="663"/>
      <c r="C8" s="663"/>
      <c r="D8" s="663"/>
      <c r="E8" s="663"/>
      <c r="F8" s="663"/>
      <c r="G8" s="663"/>
      <c r="I8" s="109"/>
    </row>
    <row r="9" spans="1:12" s="99" customFormat="1" ht="15" x14ac:dyDescent="0.25">
      <c r="A9" s="663"/>
      <c r="B9" s="663"/>
      <c r="C9" s="663"/>
      <c r="D9" s="663"/>
      <c r="E9" s="663"/>
      <c r="F9" s="663"/>
      <c r="G9" s="663"/>
      <c r="I9" s="109"/>
    </row>
    <row r="10" spans="1:12" s="99" customFormat="1" ht="15" x14ac:dyDescent="0.25">
      <c r="B10" s="535"/>
      <c r="C10" s="535"/>
      <c r="D10" s="535"/>
      <c r="E10" s="535"/>
      <c r="F10" s="535"/>
      <c r="G10" s="535"/>
      <c r="I10" s="109"/>
    </row>
    <row r="11" spans="1:12" s="99" customFormat="1" ht="15" x14ac:dyDescent="0.25">
      <c r="A11" s="535"/>
      <c r="B11" s="535"/>
      <c r="C11" s="535"/>
      <c r="D11" s="535"/>
      <c r="E11" s="535"/>
      <c r="F11" s="535"/>
      <c r="G11" s="535"/>
      <c r="I11" s="109"/>
    </row>
    <row r="12" spans="1:12" s="1" customFormat="1" ht="14.25" x14ac:dyDescent="0.2">
      <c r="G12" s="237"/>
      <c r="I12" s="279"/>
    </row>
    <row r="13" spans="1:12" s="1" customFormat="1" ht="14.25" x14ac:dyDescent="0.2">
      <c r="E13" s="280"/>
      <c r="F13" s="280"/>
      <c r="G13" s="280"/>
      <c r="I13" s="279"/>
    </row>
    <row r="14" spans="1:12" s="1" customFormat="1" ht="14.25" x14ac:dyDescent="0.2">
      <c r="E14" s="280"/>
      <c r="F14" s="280"/>
      <c r="G14" s="280"/>
      <c r="I14" s="279"/>
    </row>
    <row r="15" spans="1:12" s="1" customFormat="1" ht="14.25" x14ac:dyDescent="0.2">
      <c r="E15" s="280"/>
      <c r="F15" s="280"/>
      <c r="G15" s="280"/>
      <c r="I15" s="279"/>
    </row>
    <row r="16" spans="1:12" s="1" customFormat="1" ht="14.25" x14ac:dyDescent="0.2">
      <c r="E16" s="280"/>
      <c r="F16" s="280"/>
      <c r="G16" s="280"/>
      <c r="I16" s="279"/>
    </row>
    <row r="17" spans="5:9" s="1" customFormat="1" ht="14.25" x14ac:dyDescent="0.2">
      <c r="E17" s="280"/>
      <c r="F17" s="280"/>
      <c r="G17" s="280"/>
      <c r="I17" s="279"/>
    </row>
    <row r="18" spans="5:9" s="1" customFormat="1" ht="14.25" x14ac:dyDescent="0.2">
      <c r="E18" s="280"/>
      <c r="F18" s="280"/>
      <c r="G18" s="280"/>
      <c r="I18" s="279"/>
    </row>
    <row r="19" spans="5:9" s="1" customFormat="1" ht="14.25" x14ac:dyDescent="0.2">
      <c r="E19" s="280"/>
      <c r="F19" s="280"/>
      <c r="G19" s="280"/>
      <c r="I19" s="279"/>
    </row>
    <row r="20" spans="5:9" s="1" customFormat="1" ht="14.25" x14ac:dyDescent="0.2">
      <c r="E20" s="280"/>
      <c r="F20" s="280"/>
      <c r="G20" s="280"/>
      <c r="I20" s="279"/>
    </row>
    <row r="21" spans="5:9" s="1" customFormat="1" ht="14.25" x14ac:dyDescent="0.2">
      <c r="E21" s="280"/>
      <c r="F21" s="280"/>
      <c r="G21" s="280"/>
      <c r="I21" s="279"/>
    </row>
    <row r="22" spans="5:9" s="1" customFormat="1" ht="14.25" x14ac:dyDescent="0.2">
      <c r="E22" s="280"/>
      <c r="F22" s="280"/>
      <c r="G22" s="280"/>
      <c r="I22" s="279"/>
    </row>
    <row r="23" spans="5:9" s="1" customFormat="1" ht="14.25" x14ac:dyDescent="0.2">
      <c r="E23" s="280"/>
      <c r="F23" s="280"/>
      <c r="G23" s="280"/>
      <c r="I23" s="279"/>
    </row>
    <row r="24" spans="5:9" s="1" customFormat="1" ht="14.25" x14ac:dyDescent="0.2">
      <c r="E24" s="280"/>
      <c r="F24" s="280"/>
      <c r="G24" s="280"/>
      <c r="I24" s="279"/>
    </row>
    <row r="25" spans="5:9" s="1" customFormat="1" ht="14.25" x14ac:dyDescent="0.2">
      <c r="E25" s="280"/>
      <c r="F25" s="280"/>
      <c r="G25" s="280"/>
      <c r="I25" s="279"/>
    </row>
    <row r="26" spans="5:9" s="1" customFormat="1" ht="14.25" x14ac:dyDescent="0.2">
      <c r="E26" s="280"/>
      <c r="F26" s="280"/>
      <c r="G26" s="280"/>
      <c r="I26" s="279"/>
    </row>
    <row r="27" spans="5:9" s="1" customFormat="1" ht="14.25" x14ac:dyDescent="0.2">
      <c r="E27" s="280"/>
      <c r="F27" s="280"/>
      <c r="G27" s="280"/>
      <c r="I27" s="279"/>
    </row>
    <row r="28" spans="5:9" s="1" customFormat="1" ht="14.25" x14ac:dyDescent="0.2">
      <c r="E28" s="280"/>
      <c r="F28" s="280"/>
      <c r="G28" s="280"/>
      <c r="I28" s="279"/>
    </row>
    <row r="29" spans="5:9" s="1" customFormat="1" ht="14.25" x14ac:dyDescent="0.2">
      <c r="E29" s="280"/>
      <c r="F29" s="280"/>
      <c r="G29" s="280"/>
      <c r="I29" s="279"/>
    </row>
    <row r="30" spans="5:9" s="1" customFormat="1" ht="14.25" x14ac:dyDescent="0.2">
      <c r="E30" s="280"/>
      <c r="F30" s="280"/>
      <c r="G30" s="280"/>
      <c r="I30" s="279"/>
    </row>
    <row r="31" spans="5:9" s="1" customFormat="1" ht="14.25" x14ac:dyDescent="0.2">
      <c r="E31" s="280"/>
      <c r="F31" s="280"/>
      <c r="G31" s="280"/>
      <c r="I31" s="279"/>
    </row>
    <row r="32" spans="5:9" s="1" customFormat="1" ht="14.25" x14ac:dyDescent="0.2">
      <c r="E32" s="280"/>
      <c r="F32" s="280"/>
      <c r="G32" s="280"/>
      <c r="I32" s="279"/>
    </row>
    <row r="33" spans="5:9" s="1" customFormat="1" ht="14.25" x14ac:dyDescent="0.2">
      <c r="E33" s="280"/>
      <c r="F33" s="280"/>
      <c r="G33" s="280"/>
      <c r="I33" s="279"/>
    </row>
    <row r="34" spans="5:9" s="1" customFormat="1" ht="14.25" x14ac:dyDescent="0.2">
      <c r="E34" s="280"/>
      <c r="F34" s="280"/>
      <c r="G34" s="280"/>
      <c r="I34" s="279"/>
    </row>
    <row r="35" spans="5:9" s="1" customFormat="1" ht="14.25" x14ac:dyDescent="0.2">
      <c r="E35" s="280"/>
      <c r="F35" s="280"/>
      <c r="G35" s="280"/>
      <c r="I35" s="279"/>
    </row>
    <row r="36" spans="5:9" s="1" customFormat="1" ht="14.25" x14ac:dyDescent="0.2">
      <c r="E36" s="280"/>
      <c r="F36" s="280"/>
      <c r="G36" s="280"/>
      <c r="I36" s="279"/>
    </row>
    <row r="37" spans="5:9" s="1" customFormat="1" ht="14.25" x14ac:dyDescent="0.2">
      <c r="E37" s="280"/>
      <c r="F37" s="280"/>
      <c r="G37" s="280"/>
      <c r="I37" s="279"/>
    </row>
    <row r="38" spans="5:9" s="1" customFormat="1" ht="14.25" x14ac:dyDescent="0.2">
      <c r="E38" s="280"/>
      <c r="F38" s="280"/>
      <c r="G38" s="280"/>
      <c r="I38" s="279"/>
    </row>
    <row r="39" spans="5:9" s="1" customFormat="1" ht="14.25" x14ac:dyDescent="0.2">
      <c r="E39" s="280"/>
      <c r="F39" s="280"/>
      <c r="G39" s="280"/>
      <c r="I39" s="279"/>
    </row>
    <row r="40" spans="5:9" s="1" customFormat="1" ht="14.25" x14ac:dyDescent="0.2">
      <c r="E40" s="280"/>
      <c r="F40" s="280"/>
      <c r="G40" s="280"/>
      <c r="I40" s="279"/>
    </row>
    <row r="41" spans="5:9" s="1" customFormat="1" ht="14.25" x14ac:dyDescent="0.2">
      <c r="E41" s="280"/>
      <c r="F41" s="280"/>
      <c r="G41" s="280"/>
      <c r="I41" s="279"/>
    </row>
    <row r="42" spans="5:9" s="1" customFormat="1" ht="14.25" x14ac:dyDescent="0.2">
      <c r="E42" s="280"/>
      <c r="F42" s="280"/>
      <c r="G42" s="280"/>
      <c r="I42" s="279"/>
    </row>
    <row r="43" spans="5:9" s="1" customFormat="1" ht="14.25" x14ac:dyDescent="0.2">
      <c r="E43" s="280"/>
      <c r="F43" s="280"/>
      <c r="G43" s="280"/>
      <c r="I43" s="279"/>
    </row>
    <row r="44" spans="5:9" s="1" customFormat="1" ht="14.25" x14ac:dyDescent="0.2">
      <c r="E44" s="280"/>
      <c r="F44" s="280"/>
      <c r="G44" s="280"/>
      <c r="I44" s="279"/>
    </row>
    <row r="45" spans="5:9" s="1" customFormat="1" ht="14.25" x14ac:dyDescent="0.2">
      <c r="E45" s="280"/>
      <c r="F45" s="280"/>
      <c r="G45" s="280"/>
      <c r="I45" s="279"/>
    </row>
    <row r="46" spans="5:9" s="1" customFormat="1" ht="14.25" x14ac:dyDescent="0.2">
      <c r="E46" s="280"/>
      <c r="F46" s="280"/>
      <c r="G46" s="280"/>
      <c r="I46" s="279"/>
    </row>
    <row r="47" spans="5:9" s="1" customFormat="1" ht="14.25" x14ac:dyDescent="0.2">
      <c r="E47" s="280"/>
      <c r="F47" s="280"/>
      <c r="G47" s="280"/>
      <c r="I47" s="279"/>
    </row>
    <row r="48" spans="5:9" s="1" customFormat="1" ht="14.25" x14ac:dyDescent="0.2">
      <c r="E48" s="280"/>
      <c r="F48" s="280"/>
      <c r="G48" s="280"/>
      <c r="I48" s="279"/>
    </row>
  </sheetData>
  <mergeCells count="1">
    <mergeCell ref="A8:G9"/>
  </mergeCells>
  <pageMargins left="0.7" right="0.7" top="0.75" bottom="0.75" header="0.3" footer="0.3"/>
  <pageSetup scale="92" orientation="landscape" r:id="rId1"/>
  <drawing r:id="rId2"/>
  <tableParts count="1">
    <tablePart r:id="rId3"/>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6"/>
  <sheetViews>
    <sheetView workbookViewId="0">
      <selection sqref="A1:G1"/>
    </sheetView>
  </sheetViews>
  <sheetFormatPr defaultColWidth="9" defaultRowHeight="12.75" x14ac:dyDescent="0.2"/>
  <cols>
    <col min="1" max="1" width="26.125" style="5" customWidth="1"/>
    <col min="2" max="2" width="13.625" style="5" customWidth="1"/>
    <col min="3" max="3" width="16.375" style="20" customWidth="1"/>
    <col min="4" max="4" width="16" style="20" customWidth="1"/>
    <col min="5" max="5" width="17.125" style="29" bestFit="1" customWidth="1"/>
    <col min="6" max="6" width="22.5" style="30" bestFit="1" customWidth="1"/>
    <col min="7" max="7" width="17.125" style="5" customWidth="1"/>
    <col min="8" max="8" width="14.125" style="10" customWidth="1"/>
    <col min="9" max="9" width="15.25" style="10" customWidth="1"/>
    <col min="10" max="10" width="18.25" style="10" customWidth="1"/>
    <col min="11" max="13" width="9" style="10"/>
    <col min="14" max="16384" width="9" style="5"/>
  </cols>
  <sheetData>
    <row r="1" spans="1:13" s="81" customFormat="1" ht="18.75" x14ac:dyDescent="0.3">
      <c r="A1" s="708" t="s">
        <v>360</v>
      </c>
      <c r="B1" s="708"/>
      <c r="C1" s="708"/>
      <c r="D1" s="708"/>
      <c r="E1" s="708"/>
      <c r="F1" s="708"/>
      <c r="G1" s="708"/>
      <c r="H1" s="83"/>
      <c r="I1" s="83"/>
      <c r="J1" s="83"/>
      <c r="K1" s="83"/>
      <c r="L1" s="83"/>
      <c r="M1" s="83"/>
    </row>
    <row r="2" spans="1:13" s="7" customFormat="1" ht="15" customHeight="1" thickBot="1" x14ac:dyDescent="0.25">
      <c r="A2" s="31"/>
      <c r="B2" s="32"/>
      <c r="C2" s="33"/>
      <c r="D2" s="33"/>
      <c r="E2" s="34"/>
      <c r="F2" s="35"/>
      <c r="H2" s="10"/>
      <c r="I2" s="10"/>
      <c r="J2" s="10"/>
      <c r="K2" s="10"/>
      <c r="L2" s="10"/>
      <c r="M2" s="10"/>
    </row>
    <row r="3" spans="1:13" s="99" customFormat="1" ht="54.75" customHeight="1" thickBot="1" x14ac:dyDescent="0.3">
      <c r="A3" s="345" t="s">
        <v>11</v>
      </c>
      <c r="B3" s="274" t="s">
        <v>229</v>
      </c>
      <c r="C3" s="106" t="s">
        <v>230</v>
      </c>
      <c r="D3" s="108" t="s">
        <v>286</v>
      </c>
      <c r="E3" s="429" t="s">
        <v>32</v>
      </c>
      <c r="F3" s="106" t="s">
        <v>216</v>
      </c>
      <c r="G3" s="108" t="s">
        <v>255</v>
      </c>
      <c r="H3" s="105" t="s">
        <v>254</v>
      </c>
      <c r="I3" s="106" t="s">
        <v>282</v>
      </c>
      <c r="J3" s="108" t="s">
        <v>288</v>
      </c>
      <c r="K3" s="109"/>
      <c r="L3" s="109"/>
      <c r="M3" s="109"/>
    </row>
    <row r="4" spans="1:13" s="99" customFormat="1" ht="15" x14ac:dyDescent="0.25">
      <c r="A4" s="253" t="s">
        <v>77</v>
      </c>
      <c r="B4" s="112">
        <v>22150815.7744</v>
      </c>
      <c r="C4" s="314">
        <v>510539</v>
      </c>
      <c r="D4" s="430">
        <v>2.3048315926587098E-2</v>
      </c>
      <c r="E4" s="112">
        <v>18726</v>
      </c>
      <c r="F4" s="315"/>
      <c r="G4" s="431"/>
      <c r="H4" s="112"/>
      <c r="I4" s="314"/>
      <c r="J4" s="326"/>
      <c r="K4" s="100"/>
      <c r="L4" s="100"/>
    </row>
    <row r="5" spans="1:13" s="99" customFormat="1" ht="15" x14ac:dyDescent="0.25">
      <c r="A5" s="254" t="s">
        <v>13</v>
      </c>
      <c r="B5" s="112">
        <v>6120233.2876000004</v>
      </c>
      <c r="C5" s="314">
        <v>4107160.33</v>
      </c>
      <c r="D5" s="430">
        <v>0.67107904829729004</v>
      </c>
      <c r="E5" s="112">
        <v>5205393</v>
      </c>
      <c r="F5" s="315">
        <v>252619858.18000001</v>
      </c>
      <c r="G5" s="432">
        <v>48.5304103225251</v>
      </c>
      <c r="H5" s="112">
        <v>105642</v>
      </c>
      <c r="I5" s="314">
        <v>1129565</v>
      </c>
      <c r="J5" s="326">
        <v>10.692385604210401</v>
      </c>
    </row>
    <row r="6" spans="1:13" s="99" customFormat="1" ht="15" x14ac:dyDescent="0.25">
      <c r="A6" s="254" t="s">
        <v>17</v>
      </c>
      <c r="B6" s="112">
        <v>4930274</v>
      </c>
      <c r="C6" s="314">
        <v>25562338.239999998</v>
      </c>
      <c r="D6" s="430">
        <v>5.18477030688355</v>
      </c>
      <c r="E6" s="112"/>
      <c r="F6" s="315"/>
      <c r="G6" s="432"/>
      <c r="H6" s="112">
        <v>139653</v>
      </c>
      <c r="I6" s="314">
        <v>1478078</v>
      </c>
      <c r="J6" s="326">
        <v>10.583933034019999</v>
      </c>
    </row>
    <row r="7" spans="1:13" s="99" customFormat="1" ht="15" x14ac:dyDescent="0.25">
      <c r="A7" s="254" t="s">
        <v>19</v>
      </c>
      <c r="B7" s="112">
        <v>2730285</v>
      </c>
      <c r="C7" s="314">
        <v>1323988</v>
      </c>
      <c r="D7" s="430">
        <v>0.484926665164992</v>
      </c>
      <c r="E7" s="112">
        <v>1863640</v>
      </c>
      <c r="F7" s="315">
        <v>27857912.219999999</v>
      </c>
      <c r="G7" s="432">
        <v>14.9481188534266</v>
      </c>
      <c r="H7" s="112">
        <v>1589648</v>
      </c>
      <c r="I7" s="314">
        <v>9931180</v>
      </c>
      <c r="J7" s="326">
        <v>6.2474082312562302</v>
      </c>
    </row>
    <row r="8" spans="1:13" s="99" customFormat="1" ht="15" x14ac:dyDescent="0.25">
      <c r="A8" s="254" t="s">
        <v>21</v>
      </c>
      <c r="B8" s="112">
        <v>2261516</v>
      </c>
      <c r="C8" s="314">
        <v>20197074</v>
      </c>
      <c r="D8" s="430">
        <v>8.9307676797334192</v>
      </c>
      <c r="E8" s="112"/>
      <c r="F8" s="315"/>
      <c r="G8" s="432"/>
      <c r="H8" s="112">
        <v>45689</v>
      </c>
      <c r="I8" s="314">
        <v>271528</v>
      </c>
      <c r="J8" s="326">
        <v>5.9429622009674103</v>
      </c>
    </row>
    <row r="9" spans="1:13" s="99" customFormat="1" ht="15" x14ac:dyDescent="0.25">
      <c r="A9" s="254" t="s">
        <v>27</v>
      </c>
      <c r="B9" s="112">
        <v>1040706</v>
      </c>
      <c r="C9" s="314">
        <v>14864861.029999999</v>
      </c>
      <c r="D9" s="430">
        <v>14.283439347904199</v>
      </c>
      <c r="E9" s="112">
        <v>372807</v>
      </c>
      <c r="F9" s="315">
        <v>3572771</v>
      </c>
      <c r="G9" s="432">
        <v>9.5834332509850899</v>
      </c>
      <c r="H9" s="112">
        <v>10679458</v>
      </c>
      <c r="I9" s="314">
        <v>80190090.659999996</v>
      </c>
      <c r="J9" s="326">
        <v>7.5088165204638697</v>
      </c>
    </row>
    <row r="10" spans="1:13" s="99" customFormat="1" ht="15" x14ac:dyDescent="0.25">
      <c r="A10" s="254" t="s">
        <v>24</v>
      </c>
      <c r="B10" s="112">
        <v>201406</v>
      </c>
      <c r="C10" s="314">
        <v>213437.48</v>
      </c>
      <c r="D10" s="430">
        <v>1.05973744575633</v>
      </c>
      <c r="E10" s="112">
        <v>47551</v>
      </c>
      <c r="F10" s="315">
        <v>1919658</v>
      </c>
      <c r="G10" s="432">
        <v>40.370507455153401</v>
      </c>
      <c r="H10" s="112"/>
      <c r="I10" s="314"/>
      <c r="J10" s="326"/>
    </row>
    <row r="11" spans="1:13" s="99" customFormat="1" ht="15" x14ac:dyDescent="0.25">
      <c r="A11" s="254" t="s">
        <v>18</v>
      </c>
      <c r="B11" s="112">
        <v>108490</v>
      </c>
      <c r="C11" s="314"/>
      <c r="D11" s="430"/>
      <c r="E11" s="112">
        <v>71689</v>
      </c>
      <c r="F11" s="315">
        <v>539948</v>
      </c>
      <c r="G11" s="432">
        <v>7.5318110170318997</v>
      </c>
      <c r="H11" s="112">
        <v>199626</v>
      </c>
      <c r="I11" s="314">
        <v>2554013</v>
      </c>
      <c r="J11" s="326">
        <v>12.793989760852799</v>
      </c>
    </row>
    <row r="12" spans="1:13" s="99" customFormat="1" ht="15" x14ac:dyDescent="0.25">
      <c r="A12" s="254" t="s">
        <v>16</v>
      </c>
      <c r="B12" s="112">
        <v>91434</v>
      </c>
      <c r="C12" s="314">
        <v>205424</v>
      </c>
      <c r="D12" s="430">
        <v>2.2466916026860901</v>
      </c>
      <c r="E12" s="112"/>
      <c r="F12" s="315"/>
      <c r="G12" s="432"/>
      <c r="H12" s="112">
        <v>81230</v>
      </c>
      <c r="I12" s="314">
        <v>1042561</v>
      </c>
      <c r="J12" s="326">
        <v>12.8346793056752</v>
      </c>
    </row>
    <row r="13" spans="1:13" s="99" customFormat="1" ht="15" x14ac:dyDescent="0.25">
      <c r="A13" s="254" t="s">
        <v>15</v>
      </c>
      <c r="B13" s="112">
        <v>88114</v>
      </c>
      <c r="C13" s="314">
        <v>229628</v>
      </c>
      <c r="D13" s="430">
        <v>2.60603309349252</v>
      </c>
      <c r="E13" s="112">
        <v>479995</v>
      </c>
      <c r="F13" s="315">
        <v>7533648.71</v>
      </c>
      <c r="G13" s="432">
        <v>15.695264971510101</v>
      </c>
      <c r="H13" s="112">
        <v>74963</v>
      </c>
      <c r="I13" s="314">
        <v>578218</v>
      </c>
      <c r="J13" s="326">
        <v>7.7133786001093902</v>
      </c>
    </row>
    <row r="14" spans="1:13" s="99" customFormat="1" ht="15" x14ac:dyDescent="0.25">
      <c r="A14" s="254" t="s">
        <v>14</v>
      </c>
      <c r="B14" s="112">
        <v>79498</v>
      </c>
      <c r="C14" s="314">
        <v>498871</v>
      </c>
      <c r="D14" s="430">
        <v>6.2752647865355096</v>
      </c>
      <c r="E14" s="112">
        <v>815</v>
      </c>
      <c r="F14" s="315"/>
      <c r="G14" s="432"/>
      <c r="H14" s="112">
        <v>271513</v>
      </c>
      <c r="I14" s="314">
        <v>3842314</v>
      </c>
      <c r="J14" s="326">
        <v>14.1514918254375</v>
      </c>
    </row>
    <row r="15" spans="1:13" s="99" customFormat="1" ht="15" x14ac:dyDescent="0.25">
      <c r="A15" s="588" t="s">
        <v>125</v>
      </c>
      <c r="B15" s="558">
        <v>30063</v>
      </c>
      <c r="C15" s="589">
        <v>71765</v>
      </c>
      <c r="D15" s="591">
        <v>2.3871536440142398</v>
      </c>
      <c r="E15" s="558"/>
      <c r="F15" s="590"/>
      <c r="G15" s="591"/>
      <c r="H15" s="558">
        <v>3600</v>
      </c>
      <c r="I15" s="592">
        <v>28991</v>
      </c>
      <c r="J15" s="593">
        <v>8.0530555555555594</v>
      </c>
    </row>
    <row r="16" spans="1:13" s="99" customFormat="1" ht="15" x14ac:dyDescent="0.25">
      <c r="A16" s="588" t="s">
        <v>122</v>
      </c>
      <c r="B16" s="558">
        <v>15629</v>
      </c>
      <c r="C16" s="589">
        <v>122973</v>
      </c>
      <c r="D16" s="591">
        <v>7.86825772602214</v>
      </c>
      <c r="E16" s="558"/>
      <c r="F16" s="590"/>
      <c r="G16" s="591"/>
      <c r="H16" s="558"/>
      <c r="I16" s="592"/>
      <c r="J16" s="593"/>
    </row>
    <row r="17" spans="1:13" s="99" customFormat="1" ht="15" x14ac:dyDescent="0.25">
      <c r="A17" s="588" t="s">
        <v>22</v>
      </c>
      <c r="B17" s="558">
        <v>5216</v>
      </c>
      <c r="C17" s="589"/>
      <c r="D17" s="591"/>
      <c r="E17" s="558"/>
      <c r="F17" s="590"/>
      <c r="G17" s="591"/>
      <c r="H17" s="558">
        <v>70818</v>
      </c>
      <c r="I17" s="592">
        <v>571060</v>
      </c>
      <c r="J17" s="593">
        <v>8.0637690982518606</v>
      </c>
    </row>
    <row r="18" spans="1:13" s="99" customFormat="1" ht="15" x14ac:dyDescent="0.25">
      <c r="A18" s="588" t="s">
        <v>29</v>
      </c>
      <c r="B18" s="558">
        <v>1248</v>
      </c>
      <c r="C18" s="589">
        <v>2247</v>
      </c>
      <c r="D18" s="591">
        <v>1.8004807692307701</v>
      </c>
      <c r="E18" s="558"/>
      <c r="F18" s="590"/>
      <c r="G18" s="591"/>
      <c r="H18" s="558">
        <v>7445</v>
      </c>
      <c r="I18" s="592">
        <v>129130</v>
      </c>
      <c r="J18" s="593">
        <v>17.3445265278711</v>
      </c>
    </row>
    <row r="19" spans="1:13" s="99" customFormat="1" ht="15" x14ac:dyDescent="0.25">
      <c r="A19" s="254" t="s">
        <v>28</v>
      </c>
      <c r="B19" s="112"/>
      <c r="C19" s="314"/>
      <c r="D19" s="430"/>
      <c r="E19" s="403"/>
      <c r="F19" s="404"/>
      <c r="G19" s="433"/>
      <c r="H19" s="112">
        <v>3344</v>
      </c>
      <c r="I19" s="314">
        <v>26249</v>
      </c>
      <c r="J19" s="326">
        <v>7.8495813397129197</v>
      </c>
    </row>
    <row r="20" spans="1:13" s="99" customFormat="1" ht="15" x14ac:dyDescent="0.25">
      <c r="A20" s="254" t="s">
        <v>124</v>
      </c>
      <c r="B20" s="112"/>
      <c r="C20" s="314"/>
      <c r="D20" s="430"/>
      <c r="E20" s="112"/>
      <c r="F20" s="315"/>
      <c r="G20" s="432"/>
      <c r="H20" s="112">
        <v>10932</v>
      </c>
      <c r="I20" s="314">
        <v>159502</v>
      </c>
      <c r="J20" s="326">
        <v>14.590376875228699</v>
      </c>
    </row>
    <row r="21" spans="1:13" s="99" customFormat="1" ht="15.75" thickBot="1" x14ac:dyDescent="0.3">
      <c r="A21" s="254" t="s">
        <v>20</v>
      </c>
      <c r="B21" s="112"/>
      <c r="C21" s="314"/>
      <c r="D21" s="430"/>
      <c r="E21" s="112"/>
      <c r="F21" s="315"/>
      <c r="G21" s="432"/>
      <c r="H21" s="112">
        <v>40482</v>
      </c>
      <c r="I21" s="314">
        <v>523115</v>
      </c>
      <c r="J21" s="326">
        <v>12.9221629366138</v>
      </c>
    </row>
    <row r="22" spans="1:13" s="101" customFormat="1" ht="15.75" thickBot="1" x14ac:dyDescent="0.3">
      <c r="A22" s="113" t="s">
        <v>1</v>
      </c>
      <c r="B22" s="269">
        <f>SUM(B4:B21)</f>
        <v>39854928.061999999</v>
      </c>
      <c r="C22" s="342">
        <f>SUM(C4:C21)</f>
        <v>67910306.079999998</v>
      </c>
      <c r="D22" s="551">
        <f>Table1010[[#This Row],[Owned Annual O&amp;M Cost]]/Table1010[[#This Row],[Owned Square Feet]]</f>
        <v>1.7039374898470743</v>
      </c>
      <c r="E22" s="114">
        <f>SUM(E4:E21)</f>
        <v>8060616</v>
      </c>
      <c r="F22" s="342">
        <f>SUM(F4:F21)</f>
        <v>294043796.10999995</v>
      </c>
      <c r="G22" s="550">
        <f>Table1010[[#This Row],[Leased Annual Costs**]]/Table1010[[#This Row],[Leased Square Feet]]</f>
        <v>36.47907258080523</v>
      </c>
      <c r="H22" s="269">
        <f>SUBTOTAL(109,H4:H21)</f>
        <v>13324043</v>
      </c>
      <c r="I22" s="342">
        <f>SUBTOTAL(109,I4:I21)</f>
        <v>102455594.66</v>
      </c>
      <c r="J22" s="550">
        <f>Table1010[[#This Row],[Otherwise Managed Annual O&amp;M Costs***]]/Table1010[[#This Row],[Otherwise Managed Square Feet***]]</f>
        <v>7.6895274700029113</v>
      </c>
    </row>
    <row r="23" spans="1:13" s="99" customFormat="1" ht="15" x14ac:dyDescent="0.25">
      <c r="A23" s="139"/>
      <c r="B23" s="140"/>
      <c r="C23" s="140"/>
      <c r="D23" s="140"/>
      <c r="E23" s="140"/>
      <c r="F23" s="140"/>
      <c r="G23" s="140"/>
      <c r="H23" s="141"/>
      <c r="I23" s="142"/>
      <c r="J23" s="143"/>
      <c r="K23" s="109"/>
      <c r="L23" s="109"/>
      <c r="M23" s="109"/>
    </row>
    <row r="24" spans="1:13" s="229" customFormat="1" ht="15" x14ac:dyDescent="0.25">
      <c r="A24" s="146" t="s">
        <v>145</v>
      </c>
      <c r="B24" s="146"/>
      <c r="C24" s="228"/>
      <c r="D24" s="228"/>
      <c r="E24" s="146"/>
      <c r="F24" s="228"/>
      <c r="G24" s="140"/>
      <c r="H24" s="147"/>
      <c r="I24" s="147"/>
      <c r="J24" s="147"/>
      <c r="K24" s="147"/>
      <c r="L24" s="147"/>
      <c r="M24" s="147"/>
    </row>
    <row r="25" spans="1:13" s="115" customFormat="1" ht="15" x14ac:dyDescent="0.25">
      <c r="A25" s="99" t="s">
        <v>252</v>
      </c>
      <c r="B25" s="99"/>
      <c r="C25" s="144"/>
      <c r="D25" s="144"/>
      <c r="E25" s="137"/>
      <c r="F25" s="145"/>
      <c r="G25" s="140"/>
      <c r="H25" s="109"/>
      <c r="I25" s="109"/>
      <c r="J25" s="109"/>
      <c r="K25" s="109"/>
      <c r="L25" s="109"/>
      <c r="M25" s="109"/>
    </row>
    <row r="26" spans="1:13" s="115" customFormat="1" ht="15" x14ac:dyDescent="0.25">
      <c r="A26" s="230" t="s">
        <v>253</v>
      </c>
      <c r="B26" s="125"/>
      <c r="C26" s="126"/>
      <c r="D26" s="127"/>
      <c r="E26" s="125"/>
      <c r="F26" s="126"/>
      <c r="G26" s="140"/>
      <c r="H26" s="109"/>
      <c r="I26" s="109"/>
      <c r="J26" s="109"/>
      <c r="K26" s="109"/>
      <c r="L26" s="109"/>
      <c r="M26" s="109"/>
    </row>
    <row r="27" spans="1:13" s="115" customFormat="1" ht="15" x14ac:dyDescent="0.25">
      <c r="A27" s="99" t="s">
        <v>152</v>
      </c>
      <c r="B27" s="99"/>
      <c r="C27" s="144"/>
      <c r="D27" s="144"/>
      <c r="E27" s="137"/>
      <c r="F27" s="145"/>
      <c r="G27" s="140"/>
      <c r="H27" s="109"/>
      <c r="I27" s="109"/>
      <c r="J27" s="109"/>
      <c r="K27" s="109"/>
      <c r="L27" s="109"/>
      <c r="M27" s="109"/>
    </row>
    <row r="28" spans="1:13" s="229" customFormat="1" ht="15" customHeight="1" x14ac:dyDescent="0.25">
      <c r="A28" s="663" t="s">
        <v>249</v>
      </c>
      <c r="B28" s="663"/>
      <c r="C28" s="663"/>
      <c r="D28" s="663"/>
      <c r="E28" s="663"/>
      <c r="F28" s="663"/>
      <c r="G28" s="663"/>
      <c r="H28" s="147"/>
      <c r="I28" s="147"/>
      <c r="J28" s="147"/>
      <c r="K28" s="147"/>
      <c r="L28" s="147"/>
      <c r="M28" s="147"/>
    </row>
    <row r="29" spans="1:13" s="229" customFormat="1" ht="15" x14ac:dyDescent="0.25">
      <c r="A29" s="663"/>
      <c r="B29" s="663"/>
      <c r="C29" s="663"/>
      <c r="D29" s="663"/>
      <c r="E29" s="663"/>
      <c r="F29" s="663"/>
      <c r="G29" s="663"/>
      <c r="H29" s="147"/>
      <c r="I29" s="147"/>
      <c r="J29" s="147"/>
      <c r="K29" s="147"/>
      <c r="L29" s="147"/>
      <c r="M29" s="147"/>
    </row>
    <row r="30" spans="1:13" s="115" customFormat="1" ht="15" x14ac:dyDescent="0.25">
      <c r="A30" s="139"/>
      <c r="B30" s="140"/>
      <c r="C30" s="140"/>
      <c r="D30" s="140"/>
      <c r="E30" s="140"/>
      <c r="F30" s="140"/>
      <c r="G30" s="140"/>
      <c r="H30" s="109"/>
      <c r="I30" s="559"/>
      <c r="J30" s="109"/>
      <c r="K30" s="109"/>
      <c r="L30" s="109"/>
      <c r="M30" s="109"/>
    </row>
    <row r="31" spans="1:13" s="115" customFormat="1" ht="15" x14ac:dyDescent="0.25">
      <c r="A31" s="139"/>
      <c r="B31" s="140"/>
      <c r="C31" s="140"/>
      <c r="D31" s="140"/>
      <c r="E31" s="140"/>
      <c r="F31" s="140"/>
      <c r="G31" s="140"/>
      <c r="H31" s="109"/>
      <c r="I31" s="109"/>
      <c r="J31" s="109"/>
      <c r="K31" s="109"/>
      <c r="L31" s="109"/>
      <c r="M31" s="109"/>
    </row>
    <row r="32" spans="1:13" s="115" customFormat="1" ht="15" x14ac:dyDescent="0.25">
      <c r="A32" s="139"/>
      <c r="B32" s="140"/>
      <c r="C32" s="140"/>
      <c r="D32" s="140"/>
      <c r="E32" s="140"/>
      <c r="F32" s="140"/>
      <c r="G32" s="140"/>
      <c r="H32" s="109"/>
      <c r="I32" s="109"/>
      <c r="J32" s="109"/>
      <c r="K32" s="109"/>
      <c r="L32" s="109"/>
      <c r="M32" s="109"/>
    </row>
    <row r="33" spans="1:13" s="115" customFormat="1" ht="15" x14ac:dyDescent="0.25">
      <c r="A33" s="139"/>
      <c r="B33" s="140"/>
      <c r="C33" s="140"/>
      <c r="D33" s="140"/>
      <c r="E33" s="140"/>
      <c r="F33" s="140"/>
      <c r="G33" s="140"/>
      <c r="H33" s="109"/>
      <c r="I33" s="109"/>
      <c r="J33" s="109"/>
      <c r="K33" s="109"/>
      <c r="L33" s="109"/>
      <c r="M33" s="109"/>
    </row>
    <row r="34" spans="1:13" s="115" customFormat="1" ht="15" x14ac:dyDescent="0.25">
      <c r="A34" s="139"/>
      <c r="B34" s="140"/>
      <c r="C34" s="140"/>
      <c r="D34" s="140"/>
      <c r="E34" s="140"/>
      <c r="F34" s="140"/>
      <c r="G34" s="140"/>
      <c r="H34" s="109"/>
      <c r="I34" s="109"/>
      <c r="J34" s="109"/>
      <c r="K34" s="109"/>
      <c r="L34" s="109"/>
      <c r="M34" s="109"/>
    </row>
    <row r="35" spans="1:13" s="115" customFormat="1" ht="15" x14ac:dyDescent="0.25">
      <c r="A35" s="139"/>
      <c r="B35" s="140"/>
      <c r="C35" s="140"/>
      <c r="D35" s="140"/>
      <c r="E35" s="140"/>
      <c r="F35" s="140"/>
      <c r="G35" s="140"/>
      <c r="H35" s="109"/>
      <c r="I35" s="109"/>
      <c r="J35" s="109"/>
      <c r="K35" s="109"/>
      <c r="L35" s="109"/>
      <c r="M35" s="109"/>
    </row>
    <row r="36" spans="1:13" s="115" customFormat="1" ht="15" x14ac:dyDescent="0.25">
      <c r="A36" s="139"/>
      <c r="B36" s="140"/>
      <c r="C36" s="140"/>
      <c r="D36" s="140"/>
      <c r="E36" s="140"/>
      <c r="F36" s="140"/>
      <c r="G36" s="140"/>
      <c r="H36" s="109"/>
      <c r="I36" s="109"/>
      <c r="J36" s="109"/>
      <c r="K36" s="109"/>
      <c r="L36" s="109"/>
      <c r="M36" s="109"/>
    </row>
    <row r="37" spans="1:13" s="115" customFormat="1" ht="15" x14ac:dyDescent="0.25">
      <c r="A37" s="139"/>
      <c r="B37" s="140"/>
      <c r="C37" s="140"/>
      <c r="D37" s="140"/>
      <c r="E37" s="140"/>
      <c r="F37" s="140"/>
      <c r="G37" s="140"/>
      <c r="H37" s="109"/>
      <c r="I37" s="109"/>
      <c r="J37" s="109"/>
      <c r="K37" s="109"/>
      <c r="L37" s="109"/>
      <c r="M37" s="109"/>
    </row>
    <row r="38" spans="1:13" s="115" customFormat="1" ht="15" x14ac:dyDescent="0.25">
      <c r="A38" s="139"/>
      <c r="B38" s="140"/>
      <c r="C38" s="140"/>
      <c r="D38" s="140"/>
      <c r="E38" s="140"/>
      <c r="F38" s="140"/>
      <c r="G38" s="140"/>
      <c r="H38" s="109"/>
      <c r="I38" s="109"/>
      <c r="J38" s="109"/>
      <c r="K38" s="109"/>
      <c r="L38" s="109"/>
      <c r="M38" s="109"/>
    </row>
    <row r="39" spans="1:13" s="115" customFormat="1" ht="15" x14ac:dyDescent="0.25">
      <c r="A39" s="139"/>
      <c r="B39" s="140"/>
      <c r="C39" s="140"/>
      <c r="D39" s="140"/>
      <c r="E39" s="140"/>
      <c r="F39" s="140"/>
      <c r="G39" s="140"/>
      <c r="H39" s="109"/>
      <c r="I39" s="109"/>
      <c r="J39" s="109"/>
      <c r="K39" s="109"/>
      <c r="L39" s="109"/>
      <c r="M39" s="109"/>
    </row>
    <row r="40" spans="1:13" s="115" customFormat="1" ht="15" x14ac:dyDescent="0.25">
      <c r="A40" s="139"/>
      <c r="B40" s="140"/>
      <c r="C40" s="140"/>
      <c r="D40" s="140"/>
      <c r="E40" s="140"/>
      <c r="F40" s="140"/>
      <c r="G40" s="140"/>
      <c r="H40" s="109"/>
      <c r="I40" s="109"/>
      <c r="J40" s="109"/>
      <c r="K40" s="109"/>
      <c r="L40" s="109"/>
      <c r="M40" s="109"/>
    </row>
    <row r="41" spans="1:13" s="115" customFormat="1" ht="15" x14ac:dyDescent="0.25">
      <c r="A41" s="139"/>
      <c r="B41" s="140"/>
      <c r="C41" s="140"/>
      <c r="D41" s="140"/>
      <c r="E41" s="140"/>
      <c r="F41" s="140"/>
      <c r="G41" s="140"/>
      <c r="H41" s="109"/>
      <c r="I41" s="109"/>
      <c r="J41" s="109"/>
      <c r="K41" s="109"/>
      <c r="L41" s="109"/>
      <c r="M41" s="109"/>
    </row>
    <row r="42" spans="1:13" s="115" customFormat="1" ht="15" x14ac:dyDescent="0.25">
      <c r="A42" s="139"/>
      <c r="B42" s="140"/>
      <c r="C42" s="140"/>
      <c r="D42" s="140"/>
      <c r="E42" s="140"/>
      <c r="F42" s="140"/>
      <c r="G42" s="140"/>
      <c r="H42" s="109"/>
      <c r="I42" s="109"/>
      <c r="J42" s="109"/>
      <c r="K42" s="109"/>
      <c r="L42" s="109"/>
      <c r="M42" s="109"/>
    </row>
    <row r="43" spans="1:13" s="115" customFormat="1" ht="15" x14ac:dyDescent="0.25">
      <c r="A43" s="139"/>
      <c r="B43" s="140"/>
      <c r="C43" s="140"/>
      <c r="D43" s="140"/>
      <c r="E43" s="140"/>
      <c r="F43" s="140"/>
      <c r="G43" s="140"/>
      <c r="H43" s="109"/>
      <c r="I43" s="109"/>
      <c r="J43" s="109"/>
      <c r="K43" s="109"/>
      <c r="L43" s="109"/>
      <c r="M43" s="109"/>
    </row>
    <row r="44" spans="1:13" s="115" customFormat="1" ht="15" x14ac:dyDescent="0.25">
      <c r="A44" s="139"/>
      <c r="B44" s="140"/>
      <c r="C44" s="140"/>
      <c r="D44" s="140"/>
      <c r="E44" s="140"/>
      <c r="F44" s="140"/>
      <c r="G44" s="140"/>
      <c r="H44" s="109"/>
      <c r="I44" s="109"/>
      <c r="J44" s="109"/>
      <c r="K44" s="109"/>
      <c r="L44" s="109"/>
      <c r="M44" s="109"/>
    </row>
    <row r="45" spans="1:13" s="115" customFormat="1" ht="15" x14ac:dyDescent="0.25">
      <c r="A45" s="139"/>
      <c r="B45" s="140"/>
      <c r="C45" s="140"/>
      <c r="D45" s="140"/>
      <c r="E45" s="140"/>
      <c r="F45" s="140"/>
      <c r="G45" s="140"/>
      <c r="H45" s="109"/>
      <c r="I45" s="109"/>
      <c r="J45" s="109"/>
      <c r="K45" s="109"/>
      <c r="L45" s="109"/>
      <c r="M45" s="109"/>
    </row>
    <row r="46" spans="1:13" s="115" customFormat="1" ht="15" x14ac:dyDescent="0.25">
      <c r="A46" s="139"/>
      <c r="B46" s="140"/>
      <c r="C46" s="140"/>
      <c r="D46" s="140"/>
      <c r="E46" s="140"/>
      <c r="F46" s="140"/>
      <c r="G46" s="140"/>
      <c r="H46" s="109"/>
      <c r="I46" s="109"/>
      <c r="J46" s="109"/>
      <c r="K46" s="109"/>
      <c r="L46" s="109"/>
      <c r="M46" s="109"/>
    </row>
    <row r="47" spans="1:13" s="115" customFormat="1" ht="15" x14ac:dyDescent="0.25">
      <c r="A47" s="139"/>
      <c r="B47" s="140"/>
      <c r="C47" s="140"/>
      <c r="D47" s="140"/>
      <c r="E47" s="140"/>
      <c r="F47" s="140"/>
      <c r="G47" s="140"/>
      <c r="H47" s="109"/>
      <c r="I47" s="109"/>
      <c r="J47" s="109"/>
      <c r="K47" s="109"/>
      <c r="L47" s="109"/>
      <c r="M47" s="109"/>
    </row>
    <row r="48" spans="1:13" s="115" customFormat="1" ht="15" x14ac:dyDescent="0.25">
      <c r="A48" s="99"/>
      <c r="B48" s="99"/>
      <c r="C48" s="144"/>
      <c r="D48" s="144"/>
      <c r="E48" s="137"/>
      <c r="F48" s="145"/>
      <c r="G48" s="99"/>
      <c r="H48" s="109"/>
      <c r="I48" s="109"/>
      <c r="J48" s="109"/>
      <c r="K48" s="109"/>
      <c r="L48" s="109"/>
      <c r="M48" s="109"/>
    </row>
    <row r="49" spans="3:13" s="99" customFormat="1" ht="15" x14ac:dyDescent="0.25">
      <c r="C49" s="144"/>
      <c r="D49" s="144"/>
      <c r="E49" s="137"/>
      <c r="F49" s="145"/>
      <c r="H49" s="109"/>
      <c r="I49" s="109"/>
      <c r="J49" s="109"/>
      <c r="K49" s="109"/>
      <c r="L49" s="109"/>
      <c r="M49" s="109"/>
    </row>
    <row r="50" spans="3:13" s="99" customFormat="1" ht="15" x14ac:dyDescent="0.25">
      <c r="C50" s="144"/>
      <c r="D50" s="144"/>
      <c r="E50" s="137"/>
      <c r="F50" s="145"/>
      <c r="H50" s="109"/>
      <c r="I50" s="109"/>
      <c r="J50" s="109"/>
      <c r="K50" s="109"/>
      <c r="L50" s="109"/>
      <c r="M50" s="109"/>
    </row>
    <row r="51" spans="3:13" s="99" customFormat="1" ht="15" x14ac:dyDescent="0.25">
      <c r="C51" s="144"/>
      <c r="D51" s="144"/>
      <c r="E51" s="137"/>
      <c r="F51" s="145"/>
      <c r="H51" s="109"/>
      <c r="I51" s="109"/>
      <c r="J51" s="109"/>
      <c r="K51" s="109"/>
      <c r="L51" s="109"/>
      <c r="M51" s="109"/>
    </row>
    <row r="52" spans="3:13" s="99" customFormat="1" ht="15" x14ac:dyDescent="0.25">
      <c r="C52" s="144"/>
      <c r="D52" s="144"/>
      <c r="E52" s="137"/>
      <c r="F52" s="145"/>
      <c r="H52" s="109"/>
      <c r="I52" s="109"/>
      <c r="J52" s="109"/>
      <c r="K52" s="109"/>
      <c r="L52" s="109"/>
      <c r="M52" s="109"/>
    </row>
    <row r="53" spans="3:13" s="99" customFormat="1" ht="15" x14ac:dyDescent="0.25">
      <c r="C53" s="144"/>
      <c r="D53" s="144"/>
      <c r="E53" s="137"/>
      <c r="F53" s="145"/>
      <c r="H53" s="109"/>
      <c r="I53" s="109"/>
      <c r="J53" s="109"/>
      <c r="K53" s="109"/>
      <c r="L53" s="109"/>
      <c r="M53" s="109"/>
    </row>
    <row r="54" spans="3:13" s="99" customFormat="1" ht="15" x14ac:dyDescent="0.25">
      <c r="C54" s="144"/>
      <c r="D54" s="144"/>
      <c r="E54" s="137"/>
      <c r="F54" s="145"/>
      <c r="H54" s="109"/>
      <c r="I54" s="109"/>
      <c r="J54" s="109"/>
      <c r="K54" s="109"/>
      <c r="L54" s="109"/>
      <c r="M54" s="109"/>
    </row>
    <row r="55" spans="3:13" s="99" customFormat="1" ht="15" x14ac:dyDescent="0.25">
      <c r="C55" s="144"/>
      <c r="D55" s="144"/>
      <c r="E55" s="137"/>
      <c r="F55" s="145"/>
      <c r="H55" s="109"/>
      <c r="I55" s="109"/>
      <c r="J55" s="109"/>
      <c r="K55" s="109"/>
      <c r="L55" s="109"/>
      <c r="M55" s="109"/>
    </row>
    <row r="56" spans="3:13" s="99" customFormat="1" ht="15" x14ac:dyDescent="0.25">
      <c r="C56" s="144"/>
      <c r="D56" s="144"/>
      <c r="E56" s="137"/>
      <c r="F56" s="145"/>
      <c r="H56" s="109"/>
      <c r="I56" s="109"/>
      <c r="J56" s="109"/>
      <c r="K56" s="109"/>
      <c r="L56" s="109"/>
      <c r="M56" s="109"/>
    </row>
    <row r="57" spans="3:13" s="99" customFormat="1" ht="15" x14ac:dyDescent="0.25">
      <c r="C57" s="144"/>
      <c r="D57" s="144"/>
      <c r="E57" s="137"/>
      <c r="F57" s="145"/>
      <c r="H57" s="109"/>
      <c r="I57" s="109"/>
      <c r="J57" s="109"/>
      <c r="K57" s="109"/>
      <c r="L57" s="109"/>
      <c r="M57" s="109"/>
    </row>
    <row r="58" spans="3:13" s="99" customFormat="1" ht="15" x14ac:dyDescent="0.25">
      <c r="C58" s="144"/>
      <c r="D58" s="144"/>
      <c r="E58" s="137"/>
      <c r="F58" s="145"/>
      <c r="H58" s="109"/>
      <c r="I58" s="109"/>
      <c r="J58" s="109"/>
      <c r="K58" s="109"/>
      <c r="L58" s="109"/>
      <c r="M58" s="109"/>
    </row>
    <row r="59" spans="3:13" s="99" customFormat="1" ht="15" x14ac:dyDescent="0.25">
      <c r="C59" s="144"/>
      <c r="D59" s="144"/>
      <c r="E59" s="137"/>
      <c r="F59" s="145"/>
      <c r="H59" s="109"/>
      <c r="I59" s="109"/>
      <c r="J59" s="109"/>
      <c r="K59" s="109"/>
      <c r="L59" s="109"/>
      <c r="M59" s="109"/>
    </row>
    <row r="60" spans="3:13" s="99" customFormat="1" ht="15" x14ac:dyDescent="0.25">
      <c r="C60" s="144"/>
      <c r="D60" s="144"/>
      <c r="E60" s="137"/>
      <c r="F60" s="145"/>
      <c r="H60" s="109"/>
      <c r="I60" s="109"/>
      <c r="J60" s="109"/>
      <c r="K60" s="109"/>
      <c r="L60" s="109"/>
      <c r="M60" s="109"/>
    </row>
    <row r="61" spans="3:13" s="99" customFormat="1" ht="15" x14ac:dyDescent="0.25">
      <c r="C61" s="144"/>
      <c r="D61" s="144"/>
      <c r="E61" s="137"/>
      <c r="F61" s="145"/>
      <c r="H61" s="109"/>
      <c r="I61" s="109"/>
      <c r="J61" s="109"/>
      <c r="K61" s="109"/>
      <c r="L61" s="109"/>
      <c r="M61" s="109"/>
    </row>
    <row r="62" spans="3:13" s="99" customFormat="1" ht="15" x14ac:dyDescent="0.25">
      <c r="C62" s="144"/>
      <c r="D62" s="144"/>
      <c r="E62" s="137"/>
      <c r="F62" s="145"/>
      <c r="H62" s="109"/>
      <c r="I62" s="109"/>
      <c r="J62" s="109"/>
      <c r="K62" s="109"/>
      <c r="L62" s="109"/>
      <c r="M62" s="109"/>
    </row>
    <row r="63" spans="3:13" s="99" customFormat="1" ht="15" x14ac:dyDescent="0.25">
      <c r="C63" s="144"/>
      <c r="D63" s="144"/>
      <c r="E63" s="137"/>
      <c r="F63" s="145"/>
      <c r="H63" s="109"/>
      <c r="I63" s="109"/>
      <c r="J63" s="109"/>
      <c r="K63" s="109"/>
      <c r="L63" s="109"/>
      <c r="M63" s="109"/>
    </row>
    <row r="64" spans="3:13" s="99" customFormat="1" ht="15" x14ac:dyDescent="0.25">
      <c r="C64" s="144"/>
      <c r="D64" s="144"/>
      <c r="E64" s="137"/>
      <c r="F64" s="145"/>
      <c r="H64" s="109"/>
      <c r="I64" s="109"/>
      <c r="J64" s="109"/>
      <c r="K64" s="109"/>
      <c r="L64" s="109"/>
      <c r="M64" s="109"/>
    </row>
    <row r="65" spans="3:13" s="99" customFormat="1" ht="15" x14ac:dyDescent="0.25">
      <c r="C65" s="144"/>
      <c r="D65" s="144"/>
      <c r="E65" s="137"/>
      <c r="F65" s="145"/>
      <c r="H65" s="109"/>
      <c r="I65" s="109"/>
      <c r="J65" s="109"/>
      <c r="K65" s="109"/>
      <c r="L65" s="109"/>
      <c r="M65" s="109"/>
    </row>
    <row r="66" spans="3:13" s="99" customFormat="1" ht="15" x14ac:dyDescent="0.25">
      <c r="C66" s="144"/>
      <c r="D66" s="144"/>
      <c r="E66" s="137"/>
      <c r="F66" s="145"/>
      <c r="H66" s="109"/>
      <c r="I66" s="109"/>
      <c r="J66" s="109"/>
      <c r="K66" s="109"/>
      <c r="L66" s="109"/>
      <c r="M66" s="109"/>
    </row>
    <row r="67" spans="3:13" s="99" customFormat="1" ht="15" x14ac:dyDescent="0.25">
      <c r="C67" s="144"/>
      <c r="D67" s="144"/>
      <c r="E67" s="137"/>
      <c r="F67" s="145"/>
      <c r="H67" s="109"/>
      <c r="I67" s="109"/>
      <c r="J67" s="109"/>
      <c r="K67" s="109"/>
      <c r="L67" s="109"/>
      <c r="M67" s="109"/>
    </row>
    <row r="68" spans="3:13" s="99" customFormat="1" ht="15" x14ac:dyDescent="0.25">
      <c r="C68" s="144"/>
      <c r="D68" s="144"/>
      <c r="E68" s="137"/>
      <c r="F68" s="145"/>
      <c r="H68" s="109"/>
      <c r="I68" s="109"/>
      <c r="J68" s="109"/>
      <c r="K68" s="109"/>
      <c r="L68" s="109"/>
      <c r="M68" s="109"/>
    </row>
    <row r="69" spans="3:13" s="99" customFormat="1" ht="15" x14ac:dyDescent="0.25">
      <c r="C69" s="144"/>
      <c r="D69" s="144"/>
      <c r="E69" s="137"/>
      <c r="F69" s="145"/>
      <c r="H69" s="109"/>
      <c r="I69" s="109"/>
      <c r="J69" s="109"/>
      <c r="K69" s="109"/>
      <c r="L69" s="109"/>
      <c r="M69" s="109"/>
    </row>
    <row r="70" spans="3:13" s="99" customFormat="1" ht="15" x14ac:dyDescent="0.25">
      <c r="C70" s="144"/>
      <c r="D70" s="144"/>
      <c r="E70" s="137"/>
      <c r="F70" s="145"/>
      <c r="H70" s="109"/>
      <c r="I70" s="109"/>
      <c r="J70" s="109"/>
      <c r="K70" s="109"/>
      <c r="L70" s="109"/>
      <c r="M70" s="109"/>
    </row>
    <row r="71" spans="3:13" s="99" customFormat="1" ht="15" x14ac:dyDescent="0.25">
      <c r="C71" s="144"/>
      <c r="D71" s="144"/>
      <c r="E71" s="137"/>
      <c r="F71" s="145"/>
      <c r="H71" s="109"/>
      <c r="I71" s="109"/>
      <c r="J71" s="109"/>
      <c r="K71" s="109"/>
      <c r="L71" s="109"/>
      <c r="M71" s="109"/>
    </row>
    <row r="72" spans="3:13" s="99" customFormat="1" ht="15" x14ac:dyDescent="0.25">
      <c r="C72" s="144"/>
      <c r="D72" s="144"/>
      <c r="E72" s="137"/>
      <c r="F72" s="145"/>
      <c r="H72" s="109"/>
      <c r="I72" s="109"/>
      <c r="J72" s="109"/>
      <c r="K72" s="109"/>
      <c r="L72" s="109"/>
      <c r="M72" s="109"/>
    </row>
    <row r="73" spans="3:13" s="99" customFormat="1" ht="15" x14ac:dyDescent="0.25">
      <c r="C73" s="144"/>
      <c r="D73" s="144"/>
      <c r="E73" s="137"/>
      <c r="F73" s="145"/>
      <c r="H73" s="109"/>
      <c r="I73" s="109"/>
      <c r="J73" s="109"/>
      <c r="K73" s="109"/>
      <c r="L73" s="109"/>
      <c r="M73" s="109"/>
    </row>
    <row r="74" spans="3:13" s="99" customFormat="1" ht="15" x14ac:dyDescent="0.25">
      <c r="C74" s="144"/>
      <c r="D74" s="144"/>
      <c r="E74" s="137"/>
      <c r="F74" s="145"/>
      <c r="H74" s="109"/>
      <c r="I74" s="109"/>
      <c r="J74" s="109"/>
      <c r="K74" s="109"/>
      <c r="L74" s="109"/>
      <c r="M74" s="109"/>
    </row>
    <row r="75" spans="3:13" s="99" customFormat="1" ht="15" x14ac:dyDescent="0.25">
      <c r="C75" s="144"/>
      <c r="D75" s="144"/>
      <c r="E75" s="137"/>
      <c r="F75" s="145"/>
      <c r="H75" s="109"/>
      <c r="I75" s="109"/>
      <c r="J75" s="109"/>
      <c r="K75" s="109"/>
      <c r="L75" s="109"/>
      <c r="M75" s="109"/>
    </row>
    <row r="76" spans="3:13" s="99" customFormat="1" ht="15" x14ac:dyDescent="0.25">
      <c r="C76" s="144"/>
      <c r="D76" s="144"/>
      <c r="E76" s="137"/>
      <c r="F76" s="145"/>
      <c r="H76" s="109"/>
      <c r="I76" s="109"/>
      <c r="J76" s="109"/>
      <c r="K76" s="109"/>
      <c r="L76" s="109"/>
      <c r="M76" s="109"/>
    </row>
    <row r="77" spans="3:13" s="99" customFormat="1" ht="15" x14ac:dyDescent="0.25">
      <c r="C77" s="144"/>
      <c r="D77" s="144"/>
      <c r="E77" s="137"/>
      <c r="F77" s="145"/>
      <c r="H77" s="109"/>
      <c r="I77" s="109"/>
      <c r="J77" s="109"/>
      <c r="K77" s="109"/>
      <c r="L77" s="109"/>
      <c r="M77" s="109"/>
    </row>
    <row r="78" spans="3:13" s="99" customFormat="1" ht="15" x14ac:dyDescent="0.25">
      <c r="C78" s="144"/>
      <c r="D78" s="144"/>
      <c r="E78" s="137"/>
      <c r="F78" s="145"/>
      <c r="H78" s="109"/>
      <c r="I78" s="109"/>
      <c r="J78" s="109"/>
      <c r="K78" s="109"/>
      <c r="L78" s="109"/>
      <c r="M78" s="109"/>
    </row>
    <row r="79" spans="3:13" s="99" customFormat="1" ht="15" x14ac:dyDescent="0.25">
      <c r="C79" s="144"/>
      <c r="D79" s="144"/>
      <c r="E79" s="137"/>
      <c r="F79" s="145"/>
      <c r="H79" s="109"/>
      <c r="I79" s="109"/>
      <c r="J79" s="109"/>
      <c r="K79" s="109"/>
      <c r="L79" s="109"/>
      <c r="M79" s="109"/>
    </row>
    <row r="80" spans="3:13" s="99" customFormat="1" ht="15" x14ac:dyDescent="0.25">
      <c r="C80" s="144"/>
      <c r="D80" s="144"/>
      <c r="E80" s="137"/>
      <c r="F80" s="145"/>
      <c r="H80" s="109"/>
      <c r="I80" s="109"/>
      <c r="J80" s="109"/>
      <c r="K80" s="109"/>
      <c r="L80" s="109"/>
      <c r="M80" s="109"/>
    </row>
    <row r="81" spans="3:13" s="99" customFormat="1" ht="15" x14ac:dyDescent="0.25">
      <c r="C81" s="144"/>
      <c r="D81" s="144"/>
      <c r="E81" s="137"/>
      <c r="F81" s="145"/>
      <c r="H81" s="109"/>
      <c r="I81" s="109"/>
      <c r="J81" s="109"/>
      <c r="K81" s="109"/>
      <c r="L81" s="109"/>
      <c r="M81" s="109"/>
    </row>
    <row r="82" spans="3:13" s="99" customFormat="1" ht="15" x14ac:dyDescent="0.25">
      <c r="C82" s="144"/>
      <c r="D82" s="144"/>
      <c r="E82" s="137"/>
      <c r="F82" s="145"/>
      <c r="H82" s="109"/>
      <c r="I82" s="109"/>
      <c r="J82" s="109"/>
      <c r="K82" s="109"/>
      <c r="L82" s="109"/>
      <c r="M82" s="109"/>
    </row>
    <row r="83" spans="3:13" s="99" customFormat="1" ht="15" x14ac:dyDescent="0.25">
      <c r="C83" s="144"/>
      <c r="D83" s="144"/>
      <c r="E83" s="137"/>
      <c r="F83" s="145"/>
      <c r="H83" s="109"/>
      <c r="I83" s="109"/>
      <c r="J83" s="109"/>
      <c r="K83" s="109"/>
      <c r="L83" s="109"/>
      <c r="M83" s="109"/>
    </row>
    <row r="84" spans="3:13" s="99" customFormat="1" ht="15" x14ac:dyDescent="0.25">
      <c r="C84" s="144"/>
      <c r="D84" s="144"/>
      <c r="E84" s="137"/>
      <c r="F84" s="145"/>
      <c r="H84" s="109"/>
      <c r="I84" s="109"/>
      <c r="J84" s="109"/>
      <c r="K84" s="109"/>
      <c r="L84" s="109"/>
      <c r="M84" s="109"/>
    </row>
    <row r="85" spans="3:13" s="99" customFormat="1" ht="15" x14ac:dyDescent="0.25">
      <c r="C85" s="144"/>
      <c r="D85" s="144"/>
      <c r="E85" s="137"/>
      <c r="F85" s="145"/>
      <c r="H85" s="109"/>
      <c r="I85" s="109"/>
      <c r="J85" s="109"/>
      <c r="K85" s="109"/>
      <c r="L85" s="109"/>
      <c r="M85" s="109"/>
    </row>
    <row r="86" spans="3:13" s="99" customFormat="1" ht="15" x14ac:dyDescent="0.25">
      <c r="C86" s="144"/>
      <c r="D86" s="144"/>
      <c r="E86" s="137"/>
      <c r="F86" s="145"/>
      <c r="H86" s="109"/>
      <c r="I86" s="109"/>
      <c r="J86" s="109"/>
      <c r="K86" s="109"/>
      <c r="L86" s="109"/>
      <c r="M86" s="109"/>
    </row>
    <row r="87" spans="3:13" s="99" customFormat="1" ht="15" x14ac:dyDescent="0.25">
      <c r="C87" s="144"/>
      <c r="D87" s="144"/>
      <c r="E87" s="137"/>
      <c r="F87" s="145"/>
      <c r="H87" s="109"/>
      <c r="I87" s="109"/>
      <c r="J87" s="109"/>
      <c r="K87" s="109"/>
      <c r="L87" s="109"/>
      <c r="M87" s="109"/>
    </row>
    <row r="88" spans="3:13" s="99" customFormat="1" ht="15" x14ac:dyDescent="0.25">
      <c r="C88" s="144"/>
      <c r="D88" s="144"/>
      <c r="E88" s="137"/>
      <c r="F88" s="145"/>
      <c r="H88" s="109"/>
      <c r="I88" s="109"/>
      <c r="J88" s="109"/>
      <c r="K88" s="109"/>
      <c r="L88" s="109"/>
      <c r="M88" s="109"/>
    </row>
    <row r="89" spans="3:13" s="99" customFormat="1" ht="15" x14ac:dyDescent="0.25">
      <c r="C89" s="144"/>
      <c r="D89" s="144"/>
      <c r="E89" s="137"/>
      <c r="F89" s="145"/>
      <c r="H89" s="109"/>
      <c r="I89" s="109"/>
      <c r="J89" s="109"/>
      <c r="K89" s="109"/>
      <c r="L89" s="109"/>
      <c r="M89" s="109"/>
    </row>
    <row r="90" spans="3:13" s="99" customFormat="1" ht="15" x14ac:dyDescent="0.25">
      <c r="C90" s="144"/>
      <c r="D90" s="144"/>
      <c r="E90" s="137"/>
      <c r="F90" s="145"/>
      <c r="H90" s="109"/>
      <c r="I90" s="109"/>
      <c r="J90" s="109"/>
      <c r="K90" s="109"/>
      <c r="L90" s="109"/>
      <c r="M90" s="109"/>
    </row>
    <row r="91" spans="3:13" s="99" customFormat="1" ht="15" x14ac:dyDescent="0.25">
      <c r="C91" s="144"/>
      <c r="D91" s="144"/>
      <c r="E91" s="137"/>
      <c r="F91" s="145"/>
      <c r="H91" s="109"/>
      <c r="I91" s="109"/>
      <c r="J91" s="109"/>
      <c r="K91" s="109"/>
      <c r="L91" s="109"/>
      <c r="M91" s="109"/>
    </row>
    <row r="92" spans="3:13" s="99" customFormat="1" ht="15" x14ac:dyDescent="0.25">
      <c r="C92" s="144"/>
      <c r="D92" s="144"/>
      <c r="E92" s="137"/>
      <c r="F92" s="145"/>
      <c r="H92" s="109"/>
      <c r="I92" s="109"/>
      <c r="J92" s="109"/>
      <c r="K92" s="109"/>
      <c r="L92" s="109"/>
      <c r="M92" s="109"/>
    </row>
    <row r="93" spans="3:13" s="99" customFormat="1" ht="15" x14ac:dyDescent="0.25">
      <c r="C93" s="144"/>
      <c r="D93" s="144"/>
      <c r="E93" s="137"/>
      <c r="F93" s="145"/>
      <c r="H93" s="109"/>
      <c r="I93" s="109"/>
      <c r="J93" s="109"/>
      <c r="K93" s="109"/>
      <c r="L93" s="109"/>
      <c r="M93" s="109"/>
    </row>
    <row r="94" spans="3:13" s="99" customFormat="1" ht="15" x14ac:dyDescent="0.25">
      <c r="C94" s="144"/>
      <c r="D94" s="144"/>
      <c r="E94" s="137"/>
      <c r="F94" s="145"/>
      <c r="H94" s="109"/>
      <c r="I94" s="109"/>
      <c r="J94" s="109"/>
      <c r="K94" s="109"/>
      <c r="L94" s="109"/>
      <c r="M94" s="109"/>
    </row>
    <row r="95" spans="3:13" s="99" customFormat="1" ht="15" x14ac:dyDescent="0.25">
      <c r="C95" s="144"/>
      <c r="D95" s="144"/>
      <c r="E95" s="137"/>
      <c r="F95" s="145"/>
      <c r="H95" s="109"/>
      <c r="I95" s="109"/>
      <c r="J95" s="109"/>
      <c r="K95" s="109"/>
      <c r="L95" s="109"/>
      <c r="M95" s="109"/>
    </row>
    <row r="96" spans="3:13" s="99" customFormat="1" ht="15" x14ac:dyDescent="0.25">
      <c r="C96" s="144"/>
      <c r="D96" s="144"/>
      <c r="E96" s="137"/>
      <c r="F96" s="145"/>
      <c r="H96" s="109"/>
      <c r="I96" s="109"/>
      <c r="J96" s="109"/>
      <c r="K96" s="109"/>
      <c r="L96" s="109"/>
      <c r="M96" s="109"/>
    </row>
    <row r="97" spans="3:13" s="99" customFormat="1" ht="15" x14ac:dyDescent="0.25">
      <c r="C97" s="144"/>
      <c r="D97" s="144"/>
      <c r="E97" s="137"/>
      <c r="F97" s="145"/>
      <c r="H97" s="109"/>
      <c r="I97" s="109"/>
      <c r="J97" s="109"/>
      <c r="K97" s="109"/>
      <c r="L97" s="109"/>
      <c r="M97" s="109"/>
    </row>
    <row r="98" spans="3:13" s="99" customFormat="1" ht="15" x14ac:dyDescent="0.25">
      <c r="C98" s="144"/>
      <c r="D98" s="144"/>
      <c r="E98" s="137"/>
      <c r="F98" s="145"/>
      <c r="H98" s="109"/>
      <c r="I98" s="109"/>
      <c r="J98" s="109"/>
      <c r="K98" s="109"/>
      <c r="L98" s="109"/>
      <c r="M98" s="109"/>
    </row>
    <row r="99" spans="3:13" s="99" customFormat="1" ht="15" x14ac:dyDescent="0.25">
      <c r="C99" s="144"/>
      <c r="D99" s="144"/>
      <c r="E99" s="137"/>
      <c r="F99" s="145"/>
      <c r="H99" s="109"/>
      <c r="I99" s="109"/>
      <c r="J99" s="109"/>
      <c r="K99" s="109"/>
      <c r="L99" s="109"/>
      <c r="M99" s="109"/>
    </row>
    <row r="100" spans="3:13" s="99" customFormat="1" ht="15" x14ac:dyDescent="0.25">
      <c r="C100" s="144"/>
      <c r="D100" s="144"/>
      <c r="E100" s="137"/>
      <c r="F100" s="145"/>
      <c r="H100" s="109"/>
      <c r="I100" s="109"/>
      <c r="J100" s="109"/>
      <c r="K100" s="109"/>
      <c r="L100" s="109"/>
      <c r="M100" s="109"/>
    </row>
    <row r="101" spans="3:13" s="99" customFormat="1" ht="15" x14ac:dyDescent="0.25">
      <c r="C101" s="144"/>
      <c r="D101" s="144"/>
      <c r="E101" s="137"/>
      <c r="F101" s="145"/>
      <c r="H101" s="109"/>
      <c r="I101" s="109"/>
      <c r="J101" s="109"/>
      <c r="K101" s="109"/>
      <c r="L101" s="109"/>
      <c r="M101" s="109"/>
    </row>
    <row r="102" spans="3:13" s="81" customFormat="1" x14ac:dyDescent="0.2">
      <c r="C102" s="102"/>
      <c r="D102" s="102"/>
      <c r="E102" s="96"/>
      <c r="F102" s="103"/>
      <c r="H102" s="83"/>
      <c r="I102" s="83"/>
      <c r="J102" s="83"/>
      <c r="K102" s="83"/>
      <c r="L102" s="83"/>
      <c r="M102" s="83"/>
    </row>
    <row r="103" spans="3:13" s="81" customFormat="1" x14ac:dyDescent="0.2">
      <c r="C103" s="102"/>
      <c r="D103" s="102"/>
      <c r="E103" s="96"/>
      <c r="F103" s="103"/>
      <c r="H103" s="83"/>
      <c r="I103" s="83"/>
      <c r="J103" s="83"/>
      <c r="K103" s="83"/>
      <c r="L103" s="83"/>
      <c r="M103" s="83"/>
    </row>
    <row r="104" spans="3:13" s="81" customFormat="1" x14ac:dyDescent="0.2">
      <c r="C104" s="102"/>
      <c r="D104" s="102"/>
      <c r="E104" s="96"/>
      <c r="F104" s="103"/>
      <c r="H104" s="83"/>
      <c r="I104" s="83"/>
      <c r="J104" s="83"/>
      <c r="K104" s="83"/>
      <c r="L104" s="83"/>
      <c r="M104" s="83"/>
    </row>
    <row r="105" spans="3:13" s="81" customFormat="1" x14ac:dyDescent="0.2">
      <c r="C105" s="102"/>
      <c r="D105" s="102"/>
      <c r="E105" s="96"/>
      <c r="F105" s="103"/>
      <c r="H105" s="83"/>
      <c r="I105" s="83"/>
      <c r="J105" s="83"/>
      <c r="K105" s="83"/>
      <c r="L105" s="83"/>
      <c r="M105" s="83"/>
    </row>
    <row r="106" spans="3:13" s="81" customFormat="1" x14ac:dyDescent="0.2">
      <c r="C106" s="102"/>
      <c r="D106" s="102"/>
      <c r="E106" s="96"/>
      <c r="F106" s="103"/>
      <c r="H106" s="83"/>
      <c r="I106" s="83"/>
      <c r="J106" s="83"/>
      <c r="K106" s="83"/>
      <c r="L106" s="83"/>
      <c r="M106" s="83"/>
    </row>
    <row r="107" spans="3:13" s="81" customFormat="1" x14ac:dyDescent="0.2">
      <c r="C107" s="102"/>
      <c r="D107" s="102"/>
      <c r="E107" s="96"/>
      <c r="F107" s="103"/>
      <c r="H107" s="83"/>
      <c r="I107" s="83"/>
      <c r="J107" s="83"/>
      <c r="K107" s="83"/>
      <c r="L107" s="83"/>
      <c r="M107" s="83"/>
    </row>
    <row r="108" spans="3:13" s="81" customFormat="1" x14ac:dyDescent="0.2">
      <c r="C108" s="102"/>
      <c r="D108" s="102"/>
      <c r="E108" s="96"/>
      <c r="F108" s="103"/>
      <c r="H108" s="83"/>
      <c r="I108" s="83"/>
      <c r="J108" s="83"/>
      <c r="K108" s="83"/>
      <c r="L108" s="83"/>
      <c r="M108" s="83"/>
    </row>
    <row r="109" spans="3:13" s="81" customFormat="1" x14ac:dyDescent="0.2">
      <c r="C109" s="102"/>
      <c r="D109" s="102"/>
      <c r="E109" s="96"/>
      <c r="F109" s="103"/>
      <c r="H109" s="83"/>
      <c r="I109" s="83"/>
      <c r="J109" s="83"/>
      <c r="K109" s="83"/>
      <c r="L109" s="83"/>
      <c r="M109" s="83"/>
    </row>
    <row r="110" spans="3:13" s="81" customFormat="1" x14ac:dyDescent="0.2">
      <c r="C110" s="102"/>
      <c r="D110" s="102"/>
      <c r="E110" s="96"/>
      <c r="F110" s="103"/>
      <c r="H110" s="83"/>
      <c r="I110" s="83"/>
      <c r="J110" s="83"/>
      <c r="K110" s="83"/>
      <c r="L110" s="83"/>
      <c r="M110" s="83"/>
    </row>
    <row r="111" spans="3:13" s="81" customFormat="1" x14ac:dyDescent="0.2">
      <c r="C111" s="102"/>
      <c r="D111" s="102"/>
      <c r="E111" s="96"/>
      <c r="F111" s="103"/>
      <c r="H111" s="83"/>
      <c r="I111" s="83"/>
      <c r="J111" s="83"/>
      <c r="K111" s="83"/>
      <c r="L111" s="83"/>
      <c r="M111" s="83"/>
    </row>
    <row r="112" spans="3:13" s="81" customFormat="1" x14ac:dyDescent="0.2">
      <c r="C112" s="102"/>
      <c r="D112" s="102"/>
      <c r="E112" s="96"/>
      <c r="F112" s="103"/>
      <c r="H112" s="83"/>
      <c r="I112" s="83"/>
      <c r="J112" s="83"/>
      <c r="K112" s="83"/>
      <c r="L112" s="83"/>
      <c r="M112" s="83"/>
    </row>
    <row r="113" spans="3:13" s="81" customFormat="1" x14ac:dyDescent="0.2">
      <c r="C113" s="102"/>
      <c r="D113" s="102"/>
      <c r="E113" s="96"/>
      <c r="F113" s="103"/>
      <c r="H113" s="83"/>
      <c r="I113" s="83"/>
      <c r="J113" s="83"/>
      <c r="K113" s="83"/>
      <c r="L113" s="83"/>
      <c r="M113" s="83"/>
    </row>
    <row r="114" spans="3:13" s="81" customFormat="1" x14ac:dyDescent="0.2">
      <c r="C114" s="102"/>
      <c r="D114" s="102"/>
      <c r="E114" s="96"/>
      <c r="F114" s="103"/>
      <c r="H114" s="83"/>
      <c r="I114" s="83"/>
      <c r="J114" s="83"/>
      <c r="K114" s="83"/>
      <c r="L114" s="83"/>
      <c r="M114" s="83"/>
    </row>
    <row r="115" spans="3:13" s="81" customFormat="1" x14ac:dyDescent="0.2">
      <c r="C115" s="102"/>
      <c r="D115" s="102"/>
      <c r="E115" s="96"/>
      <c r="F115" s="103"/>
      <c r="H115" s="83"/>
      <c r="I115" s="83"/>
      <c r="J115" s="83"/>
      <c r="K115" s="83"/>
      <c r="L115" s="83"/>
      <c r="M115" s="83"/>
    </row>
    <row r="116" spans="3:13" s="81" customFormat="1" x14ac:dyDescent="0.2">
      <c r="C116" s="102"/>
      <c r="D116" s="102"/>
      <c r="E116" s="96"/>
      <c r="F116" s="103"/>
      <c r="H116" s="83"/>
      <c r="I116" s="83"/>
      <c r="J116" s="83"/>
      <c r="K116" s="83"/>
      <c r="L116" s="83"/>
      <c r="M116" s="83"/>
    </row>
    <row r="117" spans="3:13" s="81" customFormat="1" x14ac:dyDescent="0.2">
      <c r="C117" s="102"/>
      <c r="D117" s="102"/>
      <c r="E117" s="96"/>
      <c r="F117" s="103"/>
      <c r="H117" s="83"/>
      <c r="I117" s="83"/>
      <c r="J117" s="83"/>
      <c r="K117" s="83"/>
      <c r="L117" s="83"/>
      <c r="M117" s="83"/>
    </row>
    <row r="118" spans="3:13" s="81" customFormat="1" x14ac:dyDescent="0.2">
      <c r="C118" s="102"/>
      <c r="D118" s="102"/>
      <c r="E118" s="96"/>
      <c r="F118" s="103"/>
      <c r="H118" s="83"/>
      <c r="I118" s="83"/>
      <c r="J118" s="83"/>
      <c r="K118" s="83"/>
      <c r="L118" s="83"/>
      <c r="M118" s="83"/>
    </row>
    <row r="119" spans="3:13" s="81" customFormat="1" x14ac:dyDescent="0.2">
      <c r="C119" s="102"/>
      <c r="D119" s="102"/>
      <c r="E119" s="96"/>
      <c r="F119" s="103"/>
      <c r="H119" s="83"/>
      <c r="I119" s="83"/>
      <c r="J119" s="83"/>
      <c r="K119" s="83"/>
      <c r="L119" s="83"/>
      <c r="M119" s="83"/>
    </row>
    <row r="120" spans="3:13" s="81" customFormat="1" x14ac:dyDescent="0.2">
      <c r="C120" s="102"/>
      <c r="D120" s="102"/>
      <c r="E120" s="96"/>
      <c r="F120" s="103"/>
      <c r="H120" s="83"/>
      <c r="I120" s="83"/>
      <c r="J120" s="83"/>
      <c r="K120" s="83"/>
      <c r="L120" s="83"/>
      <c r="M120" s="83"/>
    </row>
    <row r="121" spans="3:13" s="81" customFormat="1" x14ac:dyDescent="0.2">
      <c r="C121" s="102"/>
      <c r="D121" s="102"/>
      <c r="E121" s="96"/>
      <c r="F121" s="103"/>
      <c r="H121" s="83"/>
      <c r="I121" s="83"/>
      <c r="J121" s="83"/>
      <c r="K121" s="83"/>
      <c r="L121" s="83"/>
      <c r="M121" s="83"/>
    </row>
    <row r="122" spans="3:13" s="81" customFormat="1" x14ac:dyDescent="0.2">
      <c r="C122" s="102"/>
      <c r="D122" s="102"/>
      <c r="E122" s="96"/>
      <c r="F122" s="103"/>
      <c r="H122" s="83"/>
      <c r="I122" s="83"/>
      <c r="J122" s="83"/>
      <c r="K122" s="83"/>
      <c r="L122" s="83"/>
      <c r="M122" s="83"/>
    </row>
    <row r="123" spans="3:13" s="81" customFormat="1" x14ac:dyDescent="0.2">
      <c r="C123" s="102"/>
      <c r="D123" s="102"/>
      <c r="E123" s="96"/>
      <c r="F123" s="103"/>
      <c r="H123" s="83"/>
      <c r="I123" s="83"/>
      <c r="J123" s="83"/>
      <c r="K123" s="83"/>
      <c r="L123" s="83"/>
      <c r="M123" s="83"/>
    </row>
    <row r="124" spans="3:13" s="81" customFormat="1" x14ac:dyDescent="0.2">
      <c r="C124" s="102"/>
      <c r="D124" s="102"/>
      <c r="E124" s="96"/>
      <c r="F124" s="103"/>
      <c r="H124" s="83"/>
      <c r="I124" s="83"/>
      <c r="J124" s="83"/>
      <c r="K124" s="83"/>
      <c r="L124" s="83"/>
      <c r="M124" s="83"/>
    </row>
    <row r="125" spans="3:13" s="81" customFormat="1" x14ac:dyDescent="0.2">
      <c r="C125" s="102"/>
      <c r="D125" s="102"/>
      <c r="E125" s="96"/>
      <c r="F125" s="103"/>
      <c r="H125" s="83"/>
      <c r="I125" s="83"/>
      <c r="J125" s="83"/>
      <c r="K125" s="83"/>
      <c r="L125" s="83"/>
      <c r="M125" s="83"/>
    </row>
    <row r="126" spans="3:13" s="81" customFormat="1" x14ac:dyDescent="0.2">
      <c r="C126" s="102"/>
      <c r="D126" s="102"/>
      <c r="E126" s="96"/>
      <c r="F126" s="103"/>
      <c r="H126" s="83"/>
      <c r="I126" s="83"/>
      <c r="J126" s="83"/>
      <c r="K126" s="83"/>
      <c r="L126" s="83"/>
      <c r="M126" s="83"/>
    </row>
    <row r="127" spans="3:13" s="81" customFormat="1" x14ac:dyDescent="0.2">
      <c r="C127" s="102"/>
      <c r="D127" s="102"/>
      <c r="E127" s="96"/>
      <c r="F127" s="103"/>
      <c r="H127" s="83"/>
      <c r="I127" s="83"/>
      <c r="J127" s="83"/>
      <c r="K127" s="83"/>
      <c r="L127" s="83"/>
      <c r="M127" s="83"/>
    </row>
    <row r="128" spans="3:13" s="81" customFormat="1" x14ac:dyDescent="0.2">
      <c r="C128" s="102"/>
      <c r="D128" s="102"/>
      <c r="E128" s="96"/>
      <c r="F128" s="103"/>
      <c r="H128" s="83"/>
      <c r="I128" s="83"/>
      <c r="J128" s="83"/>
      <c r="K128" s="83"/>
      <c r="L128" s="83"/>
      <c r="M128" s="83"/>
    </row>
    <row r="129" spans="3:13" s="81" customFormat="1" x14ac:dyDescent="0.2">
      <c r="C129" s="102"/>
      <c r="D129" s="102"/>
      <c r="E129" s="96"/>
      <c r="F129" s="103"/>
      <c r="H129" s="83"/>
      <c r="I129" s="83"/>
      <c r="J129" s="83"/>
      <c r="K129" s="83"/>
      <c r="L129" s="83"/>
      <c r="M129" s="83"/>
    </row>
    <row r="130" spans="3:13" s="81" customFormat="1" x14ac:dyDescent="0.2">
      <c r="C130" s="102"/>
      <c r="D130" s="102"/>
      <c r="E130" s="96"/>
      <c r="F130" s="103"/>
      <c r="H130" s="83"/>
      <c r="I130" s="83"/>
      <c r="J130" s="83"/>
      <c r="K130" s="83"/>
      <c r="L130" s="83"/>
      <c r="M130" s="83"/>
    </row>
    <row r="131" spans="3:13" s="81" customFormat="1" x14ac:dyDescent="0.2">
      <c r="C131" s="102"/>
      <c r="D131" s="102"/>
      <c r="E131" s="96"/>
      <c r="F131" s="103"/>
      <c r="H131" s="83"/>
      <c r="I131" s="83"/>
      <c r="J131" s="83"/>
      <c r="K131" s="83"/>
      <c r="L131" s="83"/>
      <c r="M131" s="83"/>
    </row>
    <row r="132" spans="3:13" s="81" customFormat="1" x14ac:dyDescent="0.2">
      <c r="C132" s="102"/>
      <c r="D132" s="102"/>
      <c r="E132" s="96"/>
      <c r="F132" s="103"/>
      <c r="H132" s="83"/>
      <c r="I132" s="83"/>
      <c r="J132" s="83"/>
      <c r="K132" s="83"/>
      <c r="L132" s="83"/>
      <c r="M132" s="83"/>
    </row>
    <row r="133" spans="3:13" s="81" customFormat="1" x14ac:dyDescent="0.2">
      <c r="C133" s="102"/>
      <c r="D133" s="102"/>
      <c r="E133" s="96"/>
      <c r="F133" s="103"/>
      <c r="H133" s="83"/>
      <c r="I133" s="83"/>
      <c r="J133" s="83"/>
      <c r="K133" s="83"/>
      <c r="L133" s="83"/>
      <c r="M133" s="83"/>
    </row>
    <row r="134" spans="3:13" s="81" customFormat="1" x14ac:dyDescent="0.2">
      <c r="C134" s="102"/>
      <c r="D134" s="102"/>
      <c r="E134" s="96"/>
      <c r="F134" s="103"/>
      <c r="H134" s="83"/>
      <c r="I134" s="83"/>
      <c r="J134" s="83"/>
      <c r="K134" s="83"/>
      <c r="L134" s="83"/>
      <c r="M134" s="83"/>
    </row>
    <row r="135" spans="3:13" s="81" customFormat="1" x14ac:dyDescent="0.2">
      <c r="C135" s="102"/>
      <c r="D135" s="102"/>
      <c r="E135" s="96"/>
      <c r="F135" s="103"/>
      <c r="H135" s="83"/>
      <c r="I135" s="83"/>
      <c r="J135" s="83"/>
      <c r="K135" s="83"/>
      <c r="L135" s="83"/>
      <c r="M135" s="83"/>
    </row>
    <row r="136" spans="3:13" s="81" customFormat="1" x14ac:dyDescent="0.2">
      <c r="C136" s="102"/>
      <c r="D136" s="102"/>
      <c r="E136" s="96"/>
      <c r="F136" s="103"/>
      <c r="H136" s="83"/>
      <c r="I136" s="83"/>
      <c r="J136" s="83"/>
      <c r="K136" s="83"/>
      <c r="L136" s="83"/>
      <c r="M136" s="83"/>
    </row>
  </sheetData>
  <mergeCells count="2">
    <mergeCell ref="A1:G1"/>
    <mergeCell ref="A28:G29"/>
  </mergeCells>
  <pageMargins left="0.7" right="0.7" top="0.75" bottom="0.75" header="0.3" footer="0.3"/>
  <pageSetup orientation="landscape" r:id="rId1"/>
  <drawing r:id="rId2"/>
  <tableParts count="1">
    <tablePart r:id="rId3"/>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workbookViewId="0"/>
  </sheetViews>
  <sheetFormatPr defaultColWidth="9" defaultRowHeight="12.75" x14ac:dyDescent="0.2"/>
  <cols>
    <col min="1" max="1" width="9" style="5"/>
    <col min="2" max="2" width="23.875" style="5" customWidth="1"/>
    <col min="3" max="3" width="15.75" style="5" customWidth="1"/>
    <col min="4" max="4" width="15" style="5" customWidth="1"/>
    <col min="5" max="5" width="16.375" style="5" customWidth="1"/>
    <col min="6" max="6" width="14.625" style="5" bestFit="1" customWidth="1"/>
    <col min="7" max="7" width="13.5" style="5" customWidth="1"/>
    <col min="8" max="8" width="13.625" style="5" customWidth="1"/>
    <col min="9" max="9" width="15.875" style="5" bestFit="1" customWidth="1"/>
    <col min="10" max="10" width="14.5" style="5" bestFit="1" customWidth="1"/>
    <col min="11" max="11" width="14.125" style="5" bestFit="1" customWidth="1"/>
    <col min="12" max="12" width="14.125" style="5" customWidth="1"/>
    <col min="13" max="13" width="17.375" style="5" customWidth="1"/>
    <col min="14" max="14" width="13" style="5" bestFit="1" customWidth="1"/>
    <col min="15" max="15" width="12" style="5" bestFit="1" customWidth="1"/>
    <col min="16" max="16384" width="9" style="5"/>
  </cols>
  <sheetData>
    <row r="1" spans="1:11" s="192" customFormat="1" ht="18.75" x14ac:dyDescent="0.3">
      <c r="A1" s="84" t="s">
        <v>359</v>
      </c>
      <c r="C1" s="225"/>
      <c r="D1" s="225"/>
      <c r="E1" s="225"/>
      <c r="F1" s="225"/>
      <c r="G1" s="226"/>
      <c r="H1" s="226"/>
      <c r="I1" s="226"/>
    </row>
    <row r="2" spans="1:11" s="1" customFormat="1" ht="18" customHeight="1" thickBot="1" x14ac:dyDescent="0.25">
      <c r="B2" s="278"/>
      <c r="C2" s="521"/>
      <c r="D2" s="521"/>
      <c r="E2" s="524"/>
      <c r="F2" s="278"/>
      <c r="G2" s="522"/>
      <c r="H2" s="522"/>
      <c r="I2" s="523"/>
    </row>
    <row r="3" spans="1:11" s="115" customFormat="1" ht="14.25" customHeight="1" thickBot="1" x14ac:dyDescent="0.3">
      <c r="B3" s="420"/>
      <c r="C3" s="660" t="s">
        <v>339</v>
      </c>
      <c r="D3" s="661"/>
      <c r="E3" s="661"/>
      <c r="F3" s="662"/>
    </row>
    <row r="4" spans="1:11" s="116" customFormat="1" ht="30.75" thickBot="1" x14ac:dyDescent="0.3">
      <c r="B4" s="421"/>
      <c r="C4" s="405" t="s">
        <v>224</v>
      </c>
      <c r="D4" s="406" t="s">
        <v>0</v>
      </c>
      <c r="E4" s="517" t="s">
        <v>226</v>
      </c>
      <c r="F4" s="553" t="s">
        <v>1</v>
      </c>
    </row>
    <row r="5" spans="1:11" s="99" customFormat="1" ht="15" x14ac:dyDescent="0.25">
      <c r="A5" s="657" t="s">
        <v>2</v>
      </c>
      <c r="B5" s="554" t="s">
        <v>3</v>
      </c>
      <c r="C5" s="423">
        <v>114605</v>
      </c>
      <c r="D5" s="423">
        <v>14635</v>
      </c>
      <c r="E5" s="423">
        <v>1052</v>
      </c>
      <c r="F5" s="423">
        <v>130292</v>
      </c>
    </row>
    <row r="6" spans="1:11" s="99" customFormat="1" ht="15" x14ac:dyDescent="0.25">
      <c r="A6" s="658"/>
      <c r="B6" s="555" t="s">
        <v>4</v>
      </c>
      <c r="C6" s="47">
        <v>924536275.528</v>
      </c>
      <c r="D6" s="47">
        <v>262372579.646</v>
      </c>
      <c r="E6" s="47">
        <v>15602681.17</v>
      </c>
      <c r="F6" s="47">
        <v>1202511536.3440001</v>
      </c>
    </row>
    <row r="7" spans="1:11" s="99" customFormat="1" ht="18.75" customHeight="1" thickBot="1" x14ac:dyDescent="0.3">
      <c r="A7" s="659"/>
      <c r="B7" s="556" t="s">
        <v>5</v>
      </c>
      <c r="C7" s="49">
        <v>8046469513.4790096</v>
      </c>
      <c r="D7" s="49">
        <v>7477447744.4130001</v>
      </c>
      <c r="E7" s="49">
        <v>113154142.491</v>
      </c>
      <c r="F7" s="49">
        <v>15637071400.382999</v>
      </c>
    </row>
    <row r="8" spans="1:11" s="99" customFormat="1" ht="15" x14ac:dyDescent="0.25">
      <c r="A8" s="653" t="s">
        <v>6</v>
      </c>
      <c r="B8" s="557" t="s">
        <v>3</v>
      </c>
      <c r="C8" s="51">
        <v>188330</v>
      </c>
      <c r="D8" s="51">
        <v>2621</v>
      </c>
      <c r="E8" s="51">
        <v>452</v>
      </c>
      <c r="F8" s="51">
        <v>191403</v>
      </c>
    </row>
    <row r="9" spans="1:11" s="99" customFormat="1" ht="15.75" thickBot="1" x14ac:dyDescent="0.3">
      <c r="A9" s="654"/>
      <c r="B9" s="549" t="s">
        <v>5</v>
      </c>
      <c r="C9" s="49">
        <v>2329732453.6090498</v>
      </c>
      <c r="D9" s="49">
        <v>61258186.504000001</v>
      </c>
      <c r="E9" s="49">
        <v>776543.49199999997</v>
      </c>
      <c r="F9" s="49">
        <v>2391767183.6050501</v>
      </c>
    </row>
    <row r="10" spans="1:11" s="99" customFormat="1" ht="15" x14ac:dyDescent="0.25">
      <c r="A10" s="653" t="s">
        <v>7</v>
      </c>
      <c r="B10" s="557" t="s">
        <v>8</v>
      </c>
      <c r="C10" s="51">
        <v>3834936.7480000001</v>
      </c>
      <c r="D10" s="51">
        <v>129226.261</v>
      </c>
      <c r="E10" s="51">
        <v>5684202.335</v>
      </c>
      <c r="F10" s="51">
        <v>9648365.3440000005</v>
      </c>
    </row>
    <row r="11" spans="1:11" s="99" customFormat="1" ht="15.75" thickBot="1" x14ac:dyDescent="0.3">
      <c r="A11" s="654"/>
      <c r="B11" s="549" t="s">
        <v>5</v>
      </c>
      <c r="C11" s="49">
        <v>137186030.09799999</v>
      </c>
      <c r="D11" s="49">
        <v>48687822.153999999</v>
      </c>
      <c r="E11" s="49">
        <v>487487.27</v>
      </c>
      <c r="F11" s="49">
        <v>186361339.52200001</v>
      </c>
    </row>
    <row r="12" spans="1:11" s="99" customFormat="1" ht="30.75" thickBot="1" x14ac:dyDescent="0.3">
      <c r="A12" s="123" t="s">
        <v>96</v>
      </c>
      <c r="B12" s="124" t="s">
        <v>9</v>
      </c>
      <c r="C12" s="60">
        <v>10513387997.1856</v>
      </c>
      <c r="D12" s="60">
        <v>7587393753.0710096</v>
      </c>
      <c r="E12" s="60">
        <v>114418173.25300001</v>
      </c>
      <c r="F12" s="60">
        <v>18215199923.509602</v>
      </c>
    </row>
    <row r="13" spans="1:11" s="1" customFormat="1" ht="14.25" x14ac:dyDescent="0.2"/>
    <row r="14" spans="1:11" s="1" customFormat="1" ht="15" x14ac:dyDescent="0.25">
      <c r="A14" s="109" t="s">
        <v>324</v>
      </c>
    </row>
    <row r="15" spans="1:11" s="146" customFormat="1" ht="15" x14ac:dyDescent="0.25">
      <c r="A15" s="147" t="s">
        <v>434</v>
      </c>
      <c r="B15" s="227"/>
      <c r="C15" s="227"/>
      <c r="D15" s="227"/>
      <c r="E15" s="227"/>
      <c r="F15" s="227"/>
      <c r="K15" s="239"/>
    </row>
    <row r="16" spans="1:11" s="146" customFormat="1" ht="15" x14ac:dyDescent="0.25">
      <c r="A16" s="230" t="s">
        <v>228</v>
      </c>
      <c r="B16" s="227"/>
      <c r="C16" s="227"/>
      <c r="D16" s="227"/>
      <c r="E16" s="227"/>
      <c r="F16" s="227"/>
    </row>
    <row r="17" spans="1:11" s="146" customFormat="1" ht="16.5" customHeight="1" x14ac:dyDescent="0.25">
      <c r="A17" s="655" t="s">
        <v>227</v>
      </c>
      <c r="B17" s="655"/>
      <c r="C17" s="655"/>
      <c r="D17" s="655"/>
      <c r="E17" s="655"/>
      <c r="F17" s="655"/>
      <c r="G17" s="656"/>
      <c r="H17" s="656"/>
      <c r="I17" s="656"/>
      <c r="J17" s="656"/>
      <c r="K17" s="656"/>
    </row>
    <row r="18" spans="1:11" s="146" customFormat="1" ht="15" x14ac:dyDescent="0.25">
      <c r="A18" s="146" t="s">
        <v>142</v>
      </c>
    </row>
    <row r="19" spans="1:11" s="99" customFormat="1" ht="15" x14ac:dyDescent="0.25">
      <c r="G19" s="129"/>
      <c r="H19" s="129"/>
    </row>
    <row r="20" spans="1:11" s="99" customFormat="1" ht="15" x14ac:dyDescent="0.25">
      <c r="G20" s="129"/>
      <c r="H20" s="129"/>
    </row>
    <row r="21" spans="1:11" s="99" customFormat="1" ht="15" x14ac:dyDescent="0.25"/>
    <row r="22" spans="1:11" s="99" customFormat="1" ht="15" x14ac:dyDescent="0.25"/>
    <row r="23" spans="1:11" s="1" customFormat="1" ht="14.25" x14ac:dyDescent="0.2"/>
    <row r="24" spans="1:11" s="1" customFormat="1" ht="14.25" x14ac:dyDescent="0.2"/>
    <row r="25" spans="1:11" s="1" customFormat="1" ht="14.25" x14ac:dyDescent="0.2"/>
    <row r="26" spans="1:11" s="1" customFormat="1" ht="14.25" x14ac:dyDescent="0.2"/>
  </sheetData>
  <mergeCells count="5">
    <mergeCell ref="C3:F3"/>
    <mergeCell ref="A5:A7"/>
    <mergeCell ref="A8:A9"/>
    <mergeCell ref="A10:A11"/>
    <mergeCell ref="A17:K17"/>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
  <sheetViews>
    <sheetView workbookViewId="0"/>
  </sheetViews>
  <sheetFormatPr defaultRowHeight="14.25" x14ac:dyDescent="0.2"/>
  <cols>
    <col min="18" max="18" width="11.875" bestFit="1" customWidth="1"/>
    <col min="24" max="24" width="11.875" bestFit="1" customWidth="1"/>
  </cols>
  <sheetData>
    <row r="1" spans="1:28" ht="18.75" x14ac:dyDescent="0.2">
      <c r="A1" s="84" t="s">
        <v>427</v>
      </c>
    </row>
    <row r="2" spans="1:28" ht="15.75" thickBot="1" x14ac:dyDescent="0.3">
      <c r="B2" s="101"/>
    </row>
    <row r="3" spans="1:28" s="101" customFormat="1" ht="15.75" thickBot="1" x14ac:dyDescent="0.3">
      <c r="C3" s="705" t="s">
        <v>404</v>
      </c>
      <c r="D3" s="707"/>
      <c r="E3" s="705" t="s">
        <v>405</v>
      </c>
      <c r="F3" s="707"/>
      <c r="G3" s="705" t="s">
        <v>406</v>
      </c>
      <c r="H3" s="707"/>
      <c r="I3" s="705" t="s">
        <v>407</v>
      </c>
      <c r="J3" s="707"/>
      <c r="K3" s="705" t="s">
        <v>408</v>
      </c>
      <c r="L3" s="707"/>
      <c r="M3" s="705" t="s">
        <v>409</v>
      </c>
      <c r="N3" s="707"/>
      <c r="O3" s="705" t="s">
        <v>410</v>
      </c>
      <c r="P3" s="707"/>
      <c r="Q3" s="705" t="s">
        <v>411</v>
      </c>
      <c r="R3" s="707"/>
      <c r="S3" s="705" t="s">
        <v>412</v>
      </c>
      <c r="T3" s="707"/>
      <c r="U3" s="705" t="s">
        <v>413</v>
      </c>
      <c r="V3" s="707"/>
      <c r="W3" s="705" t="s">
        <v>414</v>
      </c>
      <c r="X3" s="707"/>
      <c r="Y3" s="705" t="s">
        <v>415</v>
      </c>
      <c r="Z3" s="707"/>
      <c r="AA3" s="705" t="s">
        <v>416</v>
      </c>
      <c r="AB3" s="707"/>
    </row>
    <row r="4" spans="1:28" ht="15.75" thickBot="1" x14ac:dyDescent="0.3">
      <c r="B4" s="596" t="s">
        <v>402</v>
      </c>
      <c r="C4" s="596" t="s">
        <v>403</v>
      </c>
      <c r="D4" s="596" t="s">
        <v>419</v>
      </c>
      <c r="E4" s="596" t="s">
        <v>403</v>
      </c>
      <c r="F4" s="596" t="s">
        <v>419</v>
      </c>
      <c r="G4" s="596" t="s">
        <v>403</v>
      </c>
      <c r="H4" s="596" t="s">
        <v>419</v>
      </c>
      <c r="I4" s="596" t="s">
        <v>403</v>
      </c>
      <c r="J4" s="596" t="s">
        <v>419</v>
      </c>
      <c r="K4" s="596" t="s">
        <v>403</v>
      </c>
      <c r="L4" s="596" t="s">
        <v>419</v>
      </c>
      <c r="M4" s="596" t="s">
        <v>403</v>
      </c>
      <c r="N4" s="596" t="s">
        <v>419</v>
      </c>
      <c r="O4" s="596" t="s">
        <v>403</v>
      </c>
      <c r="P4" s="596" t="s">
        <v>419</v>
      </c>
      <c r="Q4" s="596" t="s">
        <v>403</v>
      </c>
      <c r="R4" s="596" t="s">
        <v>419</v>
      </c>
      <c r="S4" s="596" t="s">
        <v>403</v>
      </c>
      <c r="T4" s="596" t="s">
        <v>419</v>
      </c>
      <c r="U4" s="596" t="s">
        <v>403</v>
      </c>
      <c r="V4" s="596" t="s">
        <v>419</v>
      </c>
      <c r="W4" s="596" t="s">
        <v>403</v>
      </c>
      <c r="X4" s="596" t="s">
        <v>419</v>
      </c>
      <c r="Y4" s="596" t="s">
        <v>403</v>
      </c>
      <c r="Z4" s="596" t="s">
        <v>419</v>
      </c>
      <c r="AA4" s="596" t="s">
        <v>403</v>
      </c>
      <c r="AB4" s="602" t="s">
        <v>419</v>
      </c>
    </row>
    <row r="5" spans="1:28" ht="15" x14ac:dyDescent="0.25">
      <c r="A5" s="709" t="s">
        <v>2</v>
      </c>
      <c r="B5" s="599" t="s">
        <v>339</v>
      </c>
      <c r="C5" s="598">
        <v>3202</v>
      </c>
      <c r="D5" s="604">
        <v>79.739999999999995</v>
      </c>
      <c r="E5" s="605">
        <v>1591</v>
      </c>
      <c r="F5" s="607">
        <v>85.9</v>
      </c>
      <c r="G5" s="606">
        <v>1549</v>
      </c>
      <c r="H5" s="604">
        <v>82.63</v>
      </c>
      <c r="I5" s="605">
        <v>3420</v>
      </c>
      <c r="J5" s="604">
        <v>79.87</v>
      </c>
      <c r="K5" s="605">
        <v>9603</v>
      </c>
      <c r="L5" s="604">
        <v>72.98</v>
      </c>
      <c r="M5" s="605">
        <v>5953</v>
      </c>
      <c r="N5" s="604">
        <v>78.010000000000005</v>
      </c>
      <c r="O5" s="605">
        <v>9865</v>
      </c>
      <c r="P5" s="607">
        <v>77.31</v>
      </c>
      <c r="Q5" s="606">
        <v>13729</v>
      </c>
      <c r="R5" s="604">
        <v>82.62</v>
      </c>
      <c r="S5" s="605">
        <v>9938</v>
      </c>
      <c r="T5" s="607">
        <v>83.67</v>
      </c>
      <c r="U5" s="606">
        <v>12035</v>
      </c>
      <c r="V5" s="604">
        <v>85.44</v>
      </c>
      <c r="W5" s="605">
        <v>14172</v>
      </c>
      <c r="X5" s="607">
        <v>89.4</v>
      </c>
      <c r="Y5" s="606">
        <v>13009</v>
      </c>
      <c r="Z5" s="604">
        <v>94.65</v>
      </c>
      <c r="AA5" s="605">
        <v>5390</v>
      </c>
      <c r="AB5" s="603">
        <v>95.48</v>
      </c>
    </row>
    <row r="6" spans="1:28" ht="15.75" thickBot="1" x14ac:dyDescent="0.3">
      <c r="A6" s="710"/>
      <c r="B6" s="600" t="s">
        <v>265</v>
      </c>
      <c r="C6" s="608">
        <v>3140</v>
      </c>
      <c r="D6" s="601">
        <v>82.62</v>
      </c>
      <c r="E6" s="610">
        <v>1599</v>
      </c>
      <c r="F6" s="609">
        <v>84.67</v>
      </c>
      <c r="G6" s="608">
        <v>1550</v>
      </c>
      <c r="H6" s="601">
        <v>44.59</v>
      </c>
      <c r="I6" s="610">
        <v>3429</v>
      </c>
      <c r="J6" s="609">
        <v>80.2</v>
      </c>
      <c r="K6" s="608">
        <v>9681</v>
      </c>
      <c r="L6" s="609">
        <v>73.08</v>
      </c>
      <c r="M6" s="608">
        <v>5948</v>
      </c>
      <c r="N6" s="601">
        <v>78.650000000000006</v>
      </c>
      <c r="O6" s="610">
        <v>9883</v>
      </c>
      <c r="P6" s="601">
        <v>67.2</v>
      </c>
      <c r="Q6" s="610">
        <v>13869</v>
      </c>
      <c r="R6" s="609">
        <v>81.66</v>
      </c>
      <c r="S6" s="608">
        <v>9966</v>
      </c>
      <c r="T6" s="601">
        <v>83.19</v>
      </c>
      <c r="U6" s="610">
        <v>12155</v>
      </c>
      <c r="V6" s="609">
        <v>83.86</v>
      </c>
      <c r="W6" s="608">
        <v>14154</v>
      </c>
      <c r="X6" s="601">
        <v>89.37</v>
      </c>
      <c r="Y6" s="610">
        <v>12851</v>
      </c>
      <c r="Z6" s="609">
        <v>94.93</v>
      </c>
      <c r="AA6" s="608">
        <v>4867</v>
      </c>
      <c r="AB6" s="601">
        <v>94.97</v>
      </c>
    </row>
    <row r="7" spans="1:28" ht="15" x14ac:dyDescent="0.25">
      <c r="A7" s="709" t="s">
        <v>6</v>
      </c>
      <c r="B7" s="599" t="s">
        <v>339</v>
      </c>
      <c r="C7" s="606">
        <v>3240</v>
      </c>
      <c r="D7" s="604">
        <v>87.85</v>
      </c>
      <c r="E7" s="605">
        <v>802</v>
      </c>
      <c r="F7" s="607">
        <v>90.52</v>
      </c>
      <c r="G7" s="606">
        <v>1889</v>
      </c>
      <c r="H7" s="607">
        <v>73.31</v>
      </c>
      <c r="I7" s="606">
        <v>2094</v>
      </c>
      <c r="J7" s="607">
        <v>82.68</v>
      </c>
      <c r="K7" s="606">
        <v>8712</v>
      </c>
      <c r="L7" s="604">
        <v>86.7</v>
      </c>
      <c r="M7" s="605">
        <v>6398</v>
      </c>
      <c r="N7" s="604">
        <v>88.61</v>
      </c>
      <c r="O7" s="605">
        <v>13398</v>
      </c>
      <c r="P7" s="607">
        <v>87.88</v>
      </c>
      <c r="Q7" s="606">
        <v>21246</v>
      </c>
      <c r="R7" s="607">
        <v>88.41</v>
      </c>
      <c r="S7" s="606">
        <v>20531</v>
      </c>
      <c r="T7" s="604">
        <v>91.39</v>
      </c>
      <c r="U7" s="605">
        <v>18522</v>
      </c>
      <c r="V7" s="604">
        <v>91.64</v>
      </c>
      <c r="W7" s="605">
        <v>25793</v>
      </c>
      <c r="X7" s="607">
        <v>54.39</v>
      </c>
      <c r="Y7" s="606">
        <v>18915</v>
      </c>
      <c r="Z7" s="607">
        <v>93.01</v>
      </c>
      <c r="AA7" s="606">
        <v>6496</v>
      </c>
      <c r="AB7" s="607">
        <v>97.99</v>
      </c>
    </row>
    <row r="8" spans="1:28" ht="15.75" thickBot="1" x14ac:dyDescent="0.3">
      <c r="A8" s="710"/>
      <c r="B8" s="600" t="s">
        <v>265</v>
      </c>
      <c r="C8" s="608">
        <v>3231</v>
      </c>
      <c r="D8" s="601">
        <v>88.49</v>
      </c>
      <c r="E8" s="608">
        <v>766</v>
      </c>
      <c r="F8" s="601">
        <v>91.44</v>
      </c>
      <c r="G8" s="608">
        <v>1559</v>
      </c>
      <c r="H8" s="601">
        <v>85.72</v>
      </c>
      <c r="I8" s="608">
        <v>2098</v>
      </c>
      <c r="J8" s="601">
        <v>82.14</v>
      </c>
      <c r="K8" s="608">
        <v>8671</v>
      </c>
      <c r="L8" s="601">
        <v>86.51</v>
      </c>
      <c r="M8" s="608">
        <v>6550</v>
      </c>
      <c r="N8" s="601">
        <v>-90.62</v>
      </c>
      <c r="O8" s="608">
        <v>13322</v>
      </c>
      <c r="P8" s="601">
        <v>87.61</v>
      </c>
      <c r="Q8" s="608">
        <v>21541</v>
      </c>
      <c r="R8" s="601">
        <v>88.73</v>
      </c>
      <c r="S8" s="608">
        <v>21063</v>
      </c>
      <c r="T8" s="601">
        <v>91.12</v>
      </c>
      <c r="U8" s="608">
        <v>18886</v>
      </c>
      <c r="V8" s="601">
        <v>91.21</v>
      </c>
      <c r="W8" s="608">
        <v>25962</v>
      </c>
      <c r="X8" s="601">
        <v>54.55</v>
      </c>
      <c r="Y8" s="608">
        <v>18929</v>
      </c>
      <c r="Z8" s="601">
        <v>54.39</v>
      </c>
      <c r="AA8" s="608">
        <v>5375</v>
      </c>
      <c r="AB8" s="601">
        <v>98.14</v>
      </c>
    </row>
    <row r="9" spans="1:28" x14ac:dyDescent="0.2">
      <c r="B9" s="597"/>
    </row>
    <row r="10" spans="1:28" ht="15" x14ac:dyDescent="0.25">
      <c r="A10" s="109" t="s">
        <v>324</v>
      </c>
    </row>
    <row r="11" spans="1:28" ht="15" x14ac:dyDescent="0.25">
      <c r="A11" s="147" t="s">
        <v>434</v>
      </c>
    </row>
  </sheetData>
  <mergeCells count="15">
    <mergeCell ref="A5:A6"/>
    <mergeCell ref="A7:A8"/>
    <mergeCell ref="AA3:AB3"/>
    <mergeCell ref="O3:P3"/>
    <mergeCell ref="Q3:R3"/>
    <mergeCell ref="S3:T3"/>
    <mergeCell ref="U3:V3"/>
    <mergeCell ref="W3:X3"/>
    <mergeCell ref="Y3:Z3"/>
    <mergeCell ref="C3:D3"/>
    <mergeCell ref="E3:F3"/>
    <mergeCell ref="G3:H3"/>
    <mergeCell ref="I3:J3"/>
    <mergeCell ref="K3:L3"/>
    <mergeCell ref="M3:N3"/>
  </mergeCells>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workbookViewId="0"/>
  </sheetViews>
  <sheetFormatPr defaultRowHeight="14.25" x14ac:dyDescent="0.2"/>
  <cols>
    <col min="1" max="1" width="8.25" bestFit="1" customWidth="1"/>
    <col min="2" max="2" width="14.625" bestFit="1" customWidth="1"/>
    <col min="3" max="3" width="23.625" bestFit="1" customWidth="1"/>
    <col min="4" max="5" width="24.625" bestFit="1" customWidth="1"/>
    <col min="6" max="6" width="16.75" bestFit="1" customWidth="1"/>
  </cols>
  <sheetData>
    <row r="1" spans="1:6" ht="18.75" x14ac:dyDescent="0.2">
      <c r="A1" s="84" t="s">
        <v>429</v>
      </c>
    </row>
    <row r="2" spans="1:6" ht="15" thickBot="1" x14ac:dyDescent="0.25"/>
    <row r="3" spans="1:6" ht="15.75" thickBot="1" x14ac:dyDescent="0.3">
      <c r="A3" s="596" t="s">
        <v>402</v>
      </c>
      <c r="B3" s="596" t="s">
        <v>417</v>
      </c>
      <c r="C3" s="596" t="s">
        <v>420</v>
      </c>
      <c r="D3" s="596" t="s">
        <v>422</v>
      </c>
      <c r="E3" s="596" t="s">
        <v>421</v>
      </c>
      <c r="F3" s="602" t="s">
        <v>418</v>
      </c>
    </row>
    <row r="4" spans="1:6" ht="15" x14ac:dyDescent="0.25">
      <c r="A4" s="599" t="s">
        <v>339</v>
      </c>
      <c r="B4" s="611">
        <v>1132</v>
      </c>
      <c r="C4" s="611">
        <v>2779</v>
      </c>
      <c r="D4" s="611">
        <v>3489</v>
      </c>
      <c r="E4" s="611">
        <v>2603</v>
      </c>
      <c r="F4" s="612">
        <v>4513</v>
      </c>
    </row>
    <row r="5" spans="1:6" ht="15.75" thickBot="1" x14ac:dyDescent="0.3">
      <c r="A5" s="600" t="s">
        <v>265</v>
      </c>
      <c r="B5" s="608">
        <v>1717</v>
      </c>
      <c r="C5" s="608">
        <v>2932</v>
      </c>
      <c r="D5" s="608">
        <v>3091</v>
      </c>
      <c r="E5" s="608">
        <v>2599</v>
      </c>
      <c r="F5" s="613">
        <v>4343</v>
      </c>
    </row>
    <row r="7" spans="1:6" ht="15" x14ac:dyDescent="0.25">
      <c r="A7" s="109" t="s">
        <v>324</v>
      </c>
    </row>
    <row r="8" spans="1:6" ht="15" x14ac:dyDescent="0.25">
      <c r="A8" s="147" t="s">
        <v>434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2"/>
  <sheetViews>
    <sheetView zoomScaleNormal="100" workbookViewId="0"/>
  </sheetViews>
  <sheetFormatPr defaultColWidth="9" defaultRowHeight="12.75" x14ac:dyDescent="0.2"/>
  <cols>
    <col min="1" max="1" width="9.875" style="5" customWidth="1"/>
    <col min="2" max="2" width="23.875" style="5" customWidth="1"/>
    <col min="3" max="3" width="15.75" style="5" customWidth="1"/>
    <col min="4" max="4" width="15" style="5" customWidth="1"/>
    <col min="5" max="5" width="16.375" style="5" customWidth="1"/>
    <col min="6" max="6" width="14.625" style="5" bestFit="1" customWidth="1"/>
    <col min="7" max="7" width="14.375" style="5" customWidth="1"/>
    <col min="8" max="8" width="13.5" style="5" customWidth="1"/>
    <col min="9" max="9" width="13.625" style="5" customWidth="1"/>
    <col min="10" max="10" width="15.875" style="5" bestFit="1" customWidth="1"/>
    <col min="11" max="11" width="14.5" style="5" bestFit="1" customWidth="1"/>
    <col min="12" max="12" width="14.125" style="5" bestFit="1" customWidth="1"/>
    <col min="13" max="13" width="14.125" style="5" customWidth="1"/>
    <col min="14" max="14" width="17.375" style="5" customWidth="1"/>
    <col min="15" max="15" width="12.5" style="5" bestFit="1" customWidth="1"/>
    <col min="16" max="16" width="12" style="5" bestFit="1" customWidth="1"/>
    <col min="17" max="16384" width="9" style="5"/>
  </cols>
  <sheetData>
    <row r="1" spans="1:16" s="192" customFormat="1" ht="18.75" x14ac:dyDescent="0.3">
      <c r="A1" s="84" t="s">
        <v>400</v>
      </c>
      <c r="C1" s="225"/>
      <c r="D1" s="225"/>
      <c r="E1" s="225"/>
      <c r="F1" s="225"/>
      <c r="G1" s="226"/>
      <c r="H1" s="226"/>
      <c r="I1" s="226"/>
      <c r="J1" s="226"/>
    </row>
    <row r="2" spans="1:16" s="1" customFormat="1" ht="18" customHeight="1" thickBot="1" x14ac:dyDescent="0.25">
      <c r="B2" s="278"/>
      <c r="C2" s="521"/>
      <c r="D2" s="521"/>
      <c r="E2" s="524"/>
      <c r="F2" s="278"/>
      <c r="G2" s="522"/>
      <c r="H2" s="522"/>
      <c r="I2" s="522"/>
      <c r="J2" s="523"/>
    </row>
    <row r="3" spans="1:16" s="115" customFormat="1" ht="14.25" customHeight="1" thickBot="1" x14ac:dyDescent="0.3">
      <c r="B3" s="420"/>
      <c r="C3" s="660" t="s">
        <v>157</v>
      </c>
      <c r="D3" s="661"/>
      <c r="E3" s="661"/>
      <c r="F3" s="662"/>
      <c r="G3" s="660" t="s">
        <v>280</v>
      </c>
      <c r="H3" s="661"/>
      <c r="I3" s="661"/>
      <c r="J3" s="662"/>
      <c r="K3" s="660" t="s">
        <v>335</v>
      </c>
      <c r="L3" s="661"/>
      <c r="M3" s="661"/>
      <c r="N3" s="662"/>
    </row>
    <row r="4" spans="1:16" s="116" customFormat="1" ht="30.75" thickBot="1" x14ac:dyDescent="0.3">
      <c r="B4" s="421"/>
      <c r="C4" s="422" t="s">
        <v>224</v>
      </c>
      <c r="D4" s="406" t="s">
        <v>0</v>
      </c>
      <c r="E4" s="517" t="s">
        <v>275</v>
      </c>
      <c r="F4" s="407" t="s">
        <v>1</v>
      </c>
      <c r="G4" s="405" t="s">
        <v>224</v>
      </c>
      <c r="H4" s="406" t="s">
        <v>0</v>
      </c>
      <c r="I4" s="517" t="s">
        <v>275</v>
      </c>
      <c r="J4" s="532" t="s">
        <v>1</v>
      </c>
      <c r="K4" s="405" t="s">
        <v>224</v>
      </c>
      <c r="L4" s="406" t="s">
        <v>0</v>
      </c>
      <c r="M4" s="517" t="s">
        <v>275</v>
      </c>
      <c r="N4" s="532" t="s">
        <v>1</v>
      </c>
    </row>
    <row r="5" spans="1:16" s="99" customFormat="1" ht="15" x14ac:dyDescent="0.25">
      <c r="A5" s="657" t="s">
        <v>2</v>
      </c>
      <c r="B5" s="117" t="s">
        <v>3</v>
      </c>
      <c r="C5" s="55">
        <v>232419</v>
      </c>
      <c r="D5" s="56">
        <v>19404</v>
      </c>
      <c r="E5" s="56">
        <v>15304</v>
      </c>
      <c r="F5" s="423">
        <v>267127</v>
      </c>
      <c r="G5" s="55">
        <v>112113</v>
      </c>
      <c r="H5" s="56">
        <v>14682</v>
      </c>
      <c r="I5" s="56">
        <v>621</v>
      </c>
      <c r="J5" s="423">
        <v>127416</v>
      </c>
      <c r="K5" s="55">
        <v>111422</v>
      </c>
      <c r="L5" s="56">
        <v>14516</v>
      </c>
      <c r="M5" s="56">
        <v>629</v>
      </c>
      <c r="N5" s="423">
        <v>126567</v>
      </c>
    </row>
    <row r="6" spans="1:16" s="99" customFormat="1" ht="15" x14ac:dyDescent="0.25">
      <c r="A6" s="658"/>
      <c r="B6" s="119" t="s">
        <v>4</v>
      </c>
      <c r="C6" s="46">
        <v>2368129721.0549998</v>
      </c>
      <c r="D6" s="52">
        <v>280103254.48000002</v>
      </c>
      <c r="E6" s="52">
        <v>122135363.193</v>
      </c>
      <c r="F6" s="47">
        <v>2770368338.7280002</v>
      </c>
      <c r="G6" s="46">
        <v>891763801.93299997</v>
      </c>
      <c r="H6" s="52">
        <v>256936677.49599999</v>
      </c>
      <c r="I6" s="52">
        <v>2234676.17</v>
      </c>
      <c r="J6" s="47">
        <v>1150935155.599</v>
      </c>
      <c r="K6" s="46">
        <v>884681347.46599996</v>
      </c>
      <c r="L6" s="52">
        <v>254311963.646</v>
      </c>
      <c r="M6" s="52">
        <v>2278638.17</v>
      </c>
      <c r="N6" s="47">
        <v>1141271949.2820001</v>
      </c>
      <c r="O6" s="112"/>
    </row>
    <row r="7" spans="1:16" s="99" customFormat="1" ht="18.75" customHeight="1" thickBot="1" x14ac:dyDescent="0.3">
      <c r="A7" s="659"/>
      <c r="B7" s="120" t="s">
        <v>5</v>
      </c>
      <c r="C7" s="48">
        <v>11507899222.7941</v>
      </c>
      <c r="D7" s="53">
        <v>7284160244.0430002</v>
      </c>
      <c r="E7" s="53">
        <v>514369635.01599997</v>
      </c>
      <c r="F7" s="49">
        <v>19306429101.853001</v>
      </c>
      <c r="G7" s="48">
        <v>7061473373.0909996</v>
      </c>
      <c r="H7" s="53">
        <v>7062730921.8319998</v>
      </c>
      <c r="I7" s="53">
        <v>11595971.539999999</v>
      </c>
      <c r="J7" s="49">
        <v>14135800266.462999</v>
      </c>
      <c r="K7" s="48">
        <v>7978559207.3990202</v>
      </c>
      <c r="L7" s="53">
        <v>7183094651.2229996</v>
      </c>
      <c r="M7" s="53">
        <v>10698547.831</v>
      </c>
      <c r="N7" s="49">
        <v>15172352406.452999</v>
      </c>
      <c r="O7" s="315"/>
    </row>
    <row r="8" spans="1:16" s="99" customFormat="1" ht="15" x14ac:dyDescent="0.25">
      <c r="A8" s="653" t="s">
        <v>6</v>
      </c>
      <c r="B8" s="121" t="s">
        <v>3</v>
      </c>
      <c r="C8" s="50">
        <v>415146</v>
      </c>
      <c r="D8" s="54">
        <v>3449</v>
      </c>
      <c r="E8" s="54">
        <v>77579</v>
      </c>
      <c r="F8" s="51">
        <v>496174</v>
      </c>
      <c r="G8" s="50">
        <v>188827</v>
      </c>
      <c r="H8" s="54">
        <v>2618</v>
      </c>
      <c r="I8" s="54">
        <v>438</v>
      </c>
      <c r="J8" s="51">
        <v>191883</v>
      </c>
      <c r="K8" s="50">
        <v>188062</v>
      </c>
      <c r="L8" s="54">
        <v>2621</v>
      </c>
      <c r="M8" s="54">
        <v>447</v>
      </c>
      <c r="N8" s="51">
        <v>191130</v>
      </c>
      <c r="O8" s="315"/>
      <c r="P8" s="129"/>
    </row>
    <row r="9" spans="1:16" s="99" customFormat="1" ht="15.75" thickBot="1" x14ac:dyDescent="0.3">
      <c r="A9" s="654"/>
      <c r="B9" s="122" t="s">
        <v>5</v>
      </c>
      <c r="C9" s="48">
        <v>6230950083.4299698</v>
      </c>
      <c r="D9" s="53">
        <v>59135376.950999998</v>
      </c>
      <c r="E9" s="53">
        <v>95998804.209999293</v>
      </c>
      <c r="F9" s="49">
        <v>6386084264.5909901</v>
      </c>
      <c r="G9" s="53">
        <v>2095431758.46597</v>
      </c>
      <c r="H9" s="53">
        <v>70370177.254999995</v>
      </c>
      <c r="I9" s="53">
        <v>4524159.4000000004</v>
      </c>
      <c r="J9" s="49">
        <v>2170326095.1209698</v>
      </c>
      <c r="K9" s="53">
        <v>2322032490.8090601</v>
      </c>
      <c r="L9" s="53">
        <v>61258186.504000001</v>
      </c>
      <c r="M9" s="53">
        <v>338414.49200000003</v>
      </c>
      <c r="N9" s="49">
        <v>2383629091.8050399</v>
      </c>
      <c r="P9" s="129"/>
    </row>
    <row r="10" spans="1:16" s="99" customFormat="1" ht="15" x14ac:dyDescent="0.25">
      <c r="A10" s="653" t="s">
        <v>276</v>
      </c>
      <c r="B10" s="121" t="s">
        <v>8</v>
      </c>
      <c r="C10" s="50">
        <v>19602337.255999502</v>
      </c>
      <c r="D10" s="54">
        <v>1328019.7350000001</v>
      </c>
      <c r="E10" s="54">
        <v>21413159.300999898</v>
      </c>
      <c r="F10" s="51">
        <v>42343516.2919994</v>
      </c>
      <c r="G10" s="50">
        <v>3501839.6579999998</v>
      </c>
      <c r="H10" s="54">
        <v>130730.361</v>
      </c>
      <c r="I10" s="54">
        <v>5627477.165</v>
      </c>
      <c r="J10" s="51">
        <v>9260047.1840000004</v>
      </c>
      <c r="K10" s="50">
        <v>3464523.5210000002</v>
      </c>
      <c r="L10" s="54">
        <v>129147.16099999999</v>
      </c>
      <c r="M10" s="54">
        <v>5684175.0350000001</v>
      </c>
      <c r="N10" s="51">
        <v>9277845.7170000002</v>
      </c>
    </row>
    <row r="11" spans="1:16" s="99" customFormat="1" ht="15.75" thickBot="1" x14ac:dyDescent="0.3">
      <c r="A11" s="654"/>
      <c r="B11" s="122" t="s">
        <v>5</v>
      </c>
      <c r="C11" s="48">
        <v>124878776.20200001</v>
      </c>
      <c r="D11" s="53">
        <v>50728232.854000002</v>
      </c>
      <c r="E11" s="53">
        <v>180545.74</v>
      </c>
      <c r="F11" s="49">
        <v>175787554.796</v>
      </c>
      <c r="G11" s="48">
        <v>120860733.56</v>
      </c>
      <c r="H11" s="53">
        <v>48624431.603</v>
      </c>
      <c r="I11" s="53">
        <v>77048.53</v>
      </c>
      <c r="J11" s="49">
        <v>169562213.69299999</v>
      </c>
      <c r="K11" s="48">
        <v>133350441.648</v>
      </c>
      <c r="L11" s="53">
        <v>48105708.973999999</v>
      </c>
      <c r="M11" s="53">
        <v>172719.27</v>
      </c>
      <c r="N11" s="49">
        <v>181628869.89199999</v>
      </c>
      <c r="O11" s="315"/>
      <c r="P11" s="129"/>
    </row>
    <row r="12" spans="1:16" s="99" customFormat="1" ht="30.75" thickBot="1" x14ac:dyDescent="0.3">
      <c r="A12" s="123" t="s">
        <v>277</v>
      </c>
      <c r="B12" s="124" t="s">
        <v>9</v>
      </c>
      <c r="C12" s="58">
        <v>17863728082.4268</v>
      </c>
      <c r="D12" s="59">
        <v>7394023853.8479996</v>
      </c>
      <c r="E12" s="59">
        <v>610548984.96599996</v>
      </c>
      <c r="F12" s="60">
        <v>25868300921.240799</v>
      </c>
      <c r="G12" s="58">
        <v>9277765865.1170502</v>
      </c>
      <c r="H12" s="59">
        <v>7181725530.6899996</v>
      </c>
      <c r="I12" s="59">
        <v>16197179.470000001</v>
      </c>
      <c r="J12" s="60">
        <v>16475688575.277</v>
      </c>
      <c r="K12" s="58">
        <v>10433942139.855499</v>
      </c>
      <c r="L12" s="59">
        <v>7292458546.7010002</v>
      </c>
      <c r="M12" s="59">
        <v>11209681.593</v>
      </c>
      <c r="N12" s="60">
        <v>17737610368.149502</v>
      </c>
      <c r="P12" s="129"/>
    </row>
    <row r="13" spans="1:16" s="1" customFormat="1" ht="14.25" x14ac:dyDescent="0.2"/>
    <row r="14" spans="1:16" s="115" customFormat="1" ht="15" x14ac:dyDescent="0.25">
      <c r="A14" s="109" t="s">
        <v>274</v>
      </c>
      <c r="B14" s="99"/>
      <c r="C14" s="144"/>
      <c r="D14" s="144"/>
      <c r="E14" s="137"/>
      <c r="F14" s="145"/>
      <c r="G14" s="140"/>
      <c r="H14" s="109"/>
      <c r="I14" s="109"/>
      <c r="J14" s="109"/>
      <c r="K14" s="109"/>
      <c r="L14" s="109"/>
      <c r="M14" s="109"/>
    </row>
    <row r="15" spans="1:16" s="146" customFormat="1" ht="15" x14ac:dyDescent="0.25">
      <c r="A15" s="147" t="s">
        <v>160</v>
      </c>
      <c r="B15" s="227"/>
      <c r="C15" s="227"/>
      <c r="D15" s="227"/>
      <c r="E15" s="227"/>
      <c r="F15" s="227"/>
      <c r="G15" s="227"/>
      <c r="L15" s="239"/>
    </row>
    <row r="16" spans="1:16" s="146" customFormat="1" ht="15" x14ac:dyDescent="0.25">
      <c r="A16" s="147" t="s">
        <v>432</v>
      </c>
      <c r="B16" s="227"/>
      <c r="C16" s="227"/>
      <c r="D16" s="227"/>
      <c r="E16" s="227"/>
      <c r="F16" s="227"/>
      <c r="G16" s="227"/>
      <c r="L16" s="239"/>
    </row>
    <row r="17" spans="1:13" s="146" customFormat="1" ht="15" x14ac:dyDescent="0.25">
      <c r="A17" s="230" t="s">
        <v>251</v>
      </c>
      <c r="B17" s="227"/>
      <c r="C17" s="227"/>
      <c r="D17" s="227"/>
      <c r="E17" s="227"/>
      <c r="F17" s="227"/>
      <c r="G17" s="227"/>
    </row>
    <row r="18" spans="1:13" s="146" customFormat="1" ht="16.5" customHeight="1" x14ac:dyDescent="0.25">
      <c r="A18" s="655" t="s">
        <v>278</v>
      </c>
      <c r="B18" s="655"/>
      <c r="C18" s="655"/>
      <c r="D18" s="655"/>
      <c r="E18" s="655"/>
      <c r="F18" s="655"/>
      <c r="G18" s="655"/>
      <c r="H18" s="656"/>
      <c r="I18" s="656"/>
      <c r="J18" s="656"/>
      <c r="K18" s="656"/>
      <c r="L18" s="656"/>
      <c r="M18" s="545"/>
    </row>
    <row r="19" spans="1:13" s="146" customFormat="1" ht="15" x14ac:dyDescent="0.25">
      <c r="A19" s="146" t="s">
        <v>279</v>
      </c>
      <c r="M19" s="545"/>
    </row>
    <row r="20" spans="1:13" s="99" customFormat="1" ht="15" x14ac:dyDescent="0.25">
      <c r="K20" s="129"/>
      <c r="L20" s="129"/>
    </row>
    <row r="21" spans="1:13" s="99" customFormat="1" ht="15" x14ac:dyDescent="0.25">
      <c r="K21" s="129"/>
      <c r="L21" s="129"/>
    </row>
    <row r="22" spans="1:13" s="99" customFormat="1" ht="15" x14ac:dyDescent="0.25">
      <c r="K22" s="130"/>
      <c r="L22" s="130"/>
    </row>
    <row r="23" spans="1:13" s="99" customFormat="1" ht="15" x14ac:dyDescent="0.25">
      <c r="K23" s="129"/>
      <c r="L23" s="129"/>
    </row>
    <row r="24" spans="1:13" s="99" customFormat="1" ht="15" x14ac:dyDescent="0.25"/>
    <row r="25" spans="1:13" s="99" customFormat="1" ht="15" x14ac:dyDescent="0.25"/>
    <row r="26" spans="1:13" s="99" customFormat="1" ht="15" x14ac:dyDescent="0.25"/>
    <row r="27" spans="1:13" s="99" customFormat="1" ht="15" x14ac:dyDescent="0.25"/>
    <row r="28" spans="1:13" s="99" customFormat="1" ht="15" x14ac:dyDescent="0.25"/>
    <row r="29" spans="1:13" s="1" customFormat="1" ht="14.25" x14ac:dyDescent="0.2"/>
    <row r="30" spans="1:13" s="1" customFormat="1" ht="14.25" x14ac:dyDescent="0.2"/>
    <row r="31" spans="1:13" s="1" customFormat="1" ht="14.25" x14ac:dyDescent="0.2"/>
    <row r="32" spans="1:13" s="1" customFormat="1" ht="14.25" x14ac:dyDescent="0.2"/>
  </sheetData>
  <mergeCells count="7">
    <mergeCell ref="A10:A11"/>
    <mergeCell ref="A18:L18"/>
    <mergeCell ref="A5:A7"/>
    <mergeCell ref="A8:A9"/>
    <mergeCell ref="C3:F3"/>
    <mergeCell ref="G3:J3"/>
    <mergeCell ref="K3:N3"/>
  </mergeCells>
  <pageMargins left="0.7" right="0.7" top="0.75" bottom="0.75" header="0.3" footer="0.3"/>
  <pageSetup scale="67"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4"/>
  <sheetViews>
    <sheetView workbookViewId="0"/>
  </sheetViews>
  <sheetFormatPr defaultColWidth="9" defaultRowHeight="12.75" x14ac:dyDescent="0.2"/>
  <cols>
    <col min="1" max="1" width="10.875" style="5" customWidth="1"/>
    <col min="2" max="2" width="19.125" style="5" customWidth="1"/>
    <col min="3" max="3" width="20.5" style="5" customWidth="1"/>
    <col min="4" max="4" width="16.5" style="5" customWidth="1"/>
    <col min="5" max="5" width="21.125" style="29" customWidth="1"/>
    <col min="6" max="6" width="17.75" style="29" customWidth="1"/>
    <col min="7" max="7" width="17.125" style="29" customWidth="1"/>
    <col min="8" max="8" width="16.5" style="5" customWidth="1"/>
    <col min="9" max="9" width="17.625" style="10" customWidth="1"/>
    <col min="10" max="10" width="18" style="5" customWidth="1"/>
    <col min="11" max="16384" width="9" style="5"/>
  </cols>
  <sheetData>
    <row r="1" spans="1:13" s="81" customFormat="1" ht="18.75" x14ac:dyDescent="0.3">
      <c r="A1" s="95" t="s">
        <v>334</v>
      </c>
      <c r="D1" s="85"/>
      <c r="E1" s="96"/>
      <c r="F1" s="96"/>
      <c r="G1" s="96"/>
      <c r="I1" s="83"/>
    </row>
    <row r="2" spans="1:13" s="9" customFormat="1" ht="15" customHeight="1" thickBot="1" x14ac:dyDescent="0.25">
      <c r="A2" s="19"/>
      <c r="B2" s="19"/>
      <c r="C2" s="19"/>
      <c r="E2" s="19"/>
      <c r="F2" s="19"/>
      <c r="I2" s="10"/>
    </row>
    <row r="3" spans="1:13" s="131" customFormat="1" ht="71.25" customHeight="1" thickBot="1" x14ac:dyDescent="0.3">
      <c r="A3" s="586" t="s">
        <v>10</v>
      </c>
      <c r="B3" s="104" t="s">
        <v>304</v>
      </c>
      <c r="C3" s="587" t="s">
        <v>229</v>
      </c>
      <c r="D3" s="426" t="s">
        <v>286</v>
      </c>
      <c r="E3" s="393" t="s">
        <v>266</v>
      </c>
      <c r="F3" s="107" t="s">
        <v>32</v>
      </c>
      <c r="G3" s="108" t="s">
        <v>236</v>
      </c>
      <c r="H3" s="393" t="s">
        <v>242</v>
      </c>
      <c r="I3" s="107" t="s">
        <v>231</v>
      </c>
      <c r="J3" s="108" t="s">
        <v>326</v>
      </c>
      <c r="K3" s="128"/>
      <c r="L3" s="128"/>
    </row>
    <row r="4" spans="1:13" s="128" customFormat="1" ht="15" x14ac:dyDescent="0.25">
      <c r="A4" s="343" t="s">
        <v>327</v>
      </c>
      <c r="B4" s="136">
        <v>7978559207.3990202</v>
      </c>
      <c r="C4" s="132">
        <v>884681347.46599996</v>
      </c>
      <c r="D4" s="427">
        <v>9.01856835825925</v>
      </c>
      <c r="E4" s="133">
        <v>7183094651.2229996</v>
      </c>
      <c r="F4" s="134">
        <v>254311963.646</v>
      </c>
      <c r="G4" s="135">
        <v>28.245209341475601</v>
      </c>
      <c r="H4" s="133">
        <v>10698547.831</v>
      </c>
      <c r="I4" s="134">
        <v>2278638.17</v>
      </c>
      <c r="J4" s="135">
        <v>4.6951499241321004</v>
      </c>
    </row>
    <row r="5" spans="1:13" s="128" customFormat="1" ht="15" x14ac:dyDescent="0.25">
      <c r="A5" s="344" t="s">
        <v>285</v>
      </c>
      <c r="B5" s="136">
        <v>7061473373.0909996</v>
      </c>
      <c r="C5" s="132">
        <v>891763801.93299997</v>
      </c>
      <c r="D5" s="427">
        <v>7.9185467696540703</v>
      </c>
      <c r="E5" s="133">
        <v>7062730921.8319998</v>
      </c>
      <c r="F5" s="134">
        <v>256936677.49599999</v>
      </c>
      <c r="G5" s="135">
        <v>27.488216126488801</v>
      </c>
      <c r="H5" s="133">
        <v>11595971.539999999</v>
      </c>
      <c r="I5" s="134">
        <v>2234676.17</v>
      </c>
      <c r="J5" s="135">
        <v>5.1891060081425602</v>
      </c>
    </row>
    <row r="6" spans="1:13" s="128" customFormat="1" ht="15" x14ac:dyDescent="0.25">
      <c r="A6" s="408" t="s">
        <v>157</v>
      </c>
      <c r="B6" s="409">
        <v>11507899222.794001</v>
      </c>
      <c r="C6" s="410">
        <v>2368129721.0549998</v>
      </c>
      <c r="D6" s="428">
        <v>4.8594885324386698</v>
      </c>
      <c r="E6" s="412">
        <v>7284160244.0430002</v>
      </c>
      <c r="F6" s="413">
        <v>280103254.48000002</v>
      </c>
      <c r="G6" s="414">
        <v>26.0052681557226</v>
      </c>
      <c r="H6" s="412">
        <v>514369635.01599997</v>
      </c>
      <c r="I6" s="413">
        <v>122135363.193</v>
      </c>
      <c r="J6" s="414">
        <v>4.2114717766318499</v>
      </c>
    </row>
    <row r="7" spans="1:13" s="128" customFormat="1" ht="15" x14ac:dyDescent="0.25">
      <c r="A7" s="424"/>
      <c r="B7" s="409"/>
      <c r="C7" s="410"/>
      <c r="D7" s="411"/>
      <c r="E7" s="412"/>
      <c r="F7" s="413"/>
      <c r="G7" s="414"/>
      <c r="H7" s="412"/>
      <c r="I7" s="425"/>
      <c r="J7" s="414"/>
    </row>
    <row r="8" spans="1:13" s="115" customFormat="1" ht="15" x14ac:dyDescent="0.25">
      <c r="A8" s="109" t="s">
        <v>143</v>
      </c>
      <c r="B8" s="99"/>
      <c r="C8" s="144"/>
      <c r="D8" s="144"/>
      <c r="E8" s="137"/>
      <c r="F8" s="145"/>
      <c r="G8" s="140"/>
      <c r="H8" s="109"/>
      <c r="I8" s="109"/>
      <c r="J8" s="109"/>
      <c r="K8" s="109"/>
      <c r="L8" s="109"/>
      <c r="M8" s="109"/>
    </row>
    <row r="9" spans="1:13" s="99" customFormat="1" ht="15" x14ac:dyDescent="0.25">
      <c r="A9" s="99" t="s">
        <v>146</v>
      </c>
      <c r="B9" s="125"/>
      <c r="C9" s="126"/>
      <c r="D9" s="127"/>
      <c r="E9" s="125"/>
      <c r="F9" s="126"/>
      <c r="G9" s="137"/>
      <c r="I9" s="109"/>
    </row>
    <row r="10" spans="1:13" s="99" customFormat="1" ht="14.25" customHeight="1" x14ac:dyDescent="0.25">
      <c r="A10" s="230" t="s">
        <v>232</v>
      </c>
      <c r="E10" s="137"/>
      <c r="F10" s="137"/>
      <c r="G10" s="137"/>
      <c r="I10" s="109"/>
    </row>
    <row r="11" spans="1:13" s="99" customFormat="1" ht="14.25" customHeight="1" x14ac:dyDescent="0.25">
      <c r="A11" s="230" t="s">
        <v>433</v>
      </c>
      <c r="E11" s="137"/>
      <c r="F11" s="137"/>
      <c r="G11" s="137"/>
      <c r="I11" s="109"/>
    </row>
    <row r="12" spans="1:13" s="99" customFormat="1" ht="15" customHeight="1" x14ac:dyDescent="0.25">
      <c r="A12" s="663" t="s">
        <v>249</v>
      </c>
      <c r="B12" s="663"/>
      <c r="C12" s="663"/>
      <c r="D12" s="663"/>
      <c r="E12" s="663"/>
      <c r="F12" s="663"/>
      <c r="G12" s="663"/>
      <c r="I12" s="109"/>
    </row>
    <row r="13" spans="1:13" s="99" customFormat="1" ht="15" x14ac:dyDescent="0.25">
      <c r="A13" s="663"/>
      <c r="B13" s="663"/>
      <c r="C13" s="663"/>
      <c r="D13" s="663"/>
      <c r="E13" s="663"/>
      <c r="F13" s="663"/>
      <c r="G13" s="663"/>
      <c r="I13" s="109"/>
    </row>
    <row r="14" spans="1:13" s="99" customFormat="1" ht="15" x14ac:dyDescent="0.25">
      <c r="B14" s="276"/>
      <c r="C14" s="276"/>
      <c r="D14" s="276"/>
      <c r="E14" s="276"/>
      <c r="F14" s="276"/>
      <c r="G14" s="276"/>
      <c r="I14" s="109"/>
    </row>
    <row r="15" spans="1:13" s="99" customFormat="1" ht="15" x14ac:dyDescent="0.25">
      <c r="A15" s="276"/>
      <c r="B15" s="276"/>
      <c r="C15" s="276"/>
      <c r="D15" s="276"/>
      <c r="E15" s="276"/>
      <c r="F15" s="276"/>
      <c r="G15" s="276"/>
      <c r="I15" s="109"/>
    </row>
    <row r="16" spans="1:13" s="1" customFormat="1" ht="14.25" x14ac:dyDescent="0.2">
      <c r="G16" s="237"/>
      <c r="I16" s="279"/>
    </row>
    <row r="17" spans="5:9" s="1" customFormat="1" ht="14.25" x14ac:dyDescent="0.2">
      <c r="E17" s="280"/>
      <c r="F17" s="280"/>
      <c r="G17" s="280"/>
      <c r="I17" s="279"/>
    </row>
    <row r="18" spans="5:9" s="1" customFormat="1" ht="14.25" x14ac:dyDescent="0.2">
      <c r="E18" s="280"/>
      <c r="F18" s="280"/>
      <c r="G18" s="280"/>
      <c r="I18" s="279"/>
    </row>
    <row r="19" spans="5:9" s="1" customFormat="1" ht="14.25" x14ac:dyDescent="0.2">
      <c r="E19" s="280"/>
      <c r="F19" s="280"/>
      <c r="G19" s="280"/>
      <c r="I19" s="279"/>
    </row>
    <row r="20" spans="5:9" s="1" customFormat="1" ht="14.25" x14ac:dyDescent="0.2">
      <c r="E20" s="280"/>
      <c r="F20" s="280"/>
      <c r="G20" s="280"/>
      <c r="I20" s="279"/>
    </row>
    <row r="21" spans="5:9" s="1" customFormat="1" ht="14.25" x14ac:dyDescent="0.2">
      <c r="E21" s="280"/>
      <c r="F21" s="280"/>
      <c r="G21" s="280"/>
      <c r="I21" s="279"/>
    </row>
    <row r="22" spans="5:9" s="1" customFormat="1" ht="14.25" x14ac:dyDescent="0.2">
      <c r="E22" s="280"/>
      <c r="F22" s="280"/>
      <c r="G22" s="280"/>
      <c r="I22" s="279"/>
    </row>
    <row r="23" spans="5:9" s="1" customFormat="1" ht="14.25" x14ac:dyDescent="0.2">
      <c r="E23" s="280"/>
      <c r="F23" s="280"/>
      <c r="G23" s="280"/>
      <c r="I23" s="279"/>
    </row>
    <row r="24" spans="5:9" s="1" customFormat="1" ht="14.25" x14ac:dyDescent="0.2">
      <c r="E24" s="280"/>
      <c r="F24" s="280"/>
      <c r="G24" s="280"/>
      <c r="I24" s="279"/>
    </row>
    <row r="25" spans="5:9" s="1" customFormat="1" ht="14.25" x14ac:dyDescent="0.2">
      <c r="E25" s="280"/>
      <c r="F25" s="280"/>
      <c r="G25" s="280"/>
      <c r="I25" s="279"/>
    </row>
    <row r="26" spans="5:9" s="1" customFormat="1" ht="14.25" x14ac:dyDescent="0.2">
      <c r="E26" s="280"/>
      <c r="F26" s="280"/>
      <c r="G26" s="280"/>
      <c r="I26" s="279"/>
    </row>
    <row r="27" spans="5:9" s="1" customFormat="1" ht="14.25" x14ac:dyDescent="0.2">
      <c r="E27" s="280"/>
      <c r="F27" s="280"/>
      <c r="G27" s="280"/>
      <c r="I27" s="279"/>
    </row>
    <row r="28" spans="5:9" s="1" customFormat="1" ht="14.25" x14ac:dyDescent="0.2">
      <c r="E28" s="280"/>
      <c r="F28" s="280"/>
      <c r="G28" s="280"/>
      <c r="I28" s="279"/>
    </row>
    <row r="29" spans="5:9" s="1" customFormat="1" ht="14.25" x14ac:dyDescent="0.2">
      <c r="E29" s="280"/>
      <c r="F29" s="280"/>
      <c r="G29" s="280"/>
      <c r="I29" s="279"/>
    </row>
    <row r="30" spans="5:9" s="1" customFormat="1" ht="14.25" x14ac:dyDescent="0.2">
      <c r="E30" s="280"/>
      <c r="F30" s="280"/>
      <c r="G30" s="280"/>
      <c r="I30" s="279"/>
    </row>
    <row r="31" spans="5:9" s="1" customFormat="1" ht="14.25" x14ac:dyDescent="0.2">
      <c r="E31" s="280"/>
      <c r="F31" s="280"/>
      <c r="G31" s="280"/>
      <c r="I31" s="279"/>
    </row>
    <row r="32" spans="5:9" s="1" customFormat="1" ht="14.25" x14ac:dyDescent="0.2">
      <c r="E32" s="280"/>
      <c r="F32" s="280"/>
      <c r="G32" s="280"/>
      <c r="I32" s="279"/>
    </row>
    <row r="33" spans="5:9" s="1" customFormat="1" ht="14.25" x14ac:dyDescent="0.2">
      <c r="E33" s="280"/>
      <c r="F33" s="280"/>
      <c r="G33" s="280"/>
      <c r="I33" s="279"/>
    </row>
    <row r="34" spans="5:9" s="1" customFormat="1" ht="14.25" x14ac:dyDescent="0.2">
      <c r="E34" s="280"/>
      <c r="F34" s="280"/>
      <c r="G34" s="280"/>
      <c r="I34" s="279"/>
    </row>
    <row r="35" spans="5:9" s="1" customFormat="1" ht="14.25" x14ac:dyDescent="0.2">
      <c r="E35" s="280"/>
      <c r="F35" s="280"/>
      <c r="G35" s="280"/>
      <c r="I35" s="279"/>
    </row>
    <row r="36" spans="5:9" s="1" customFormat="1" ht="14.25" x14ac:dyDescent="0.2">
      <c r="E36" s="280"/>
      <c r="F36" s="280"/>
      <c r="G36" s="280"/>
      <c r="I36" s="279"/>
    </row>
    <row r="37" spans="5:9" s="1" customFormat="1" ht="14.25" x14ac:dyDescent="0.2">
      <c r="E37" s="280"/>
      <c r="F37" s="280"/>
      <c r="G37" s="280"/>
      <c r="I37" s="279"/>
    </row>
    <row r="38" spans="5:9" s="1" customFormat="1" ht="14.25" x14ac:dyDescent="0.2">
      <c r="E38" s="280"/>
      <c r="F38" s="280"/>
      <c r="G38" s="280"/>
      <c r="I38" s="279"/>
    </row>
    <row r="39" spans="5:9" s="1" customFormat="1" ht="14.25" x14ac:dyDescent="0.2">
      <c r="E39" s="280"/>
      <c r="F39" s="280"/>
      <c r="G39" s="280"/>
      <c r="I39" s="279"/>
    </row>
    <row r="40" spans="5:9" s="1" customFormat="1" ht="14.25" x14ac:dyDescent="0.2">
      <c r="E40" s="280"/>
      <c r="F40" s="280"/>
      <c r="G40" s="280"/>
      <c r="I40" s="279"/>
    </row>
    <row r="41" spans="5:9" s="1" customFormat="1" ht="14.25" x14ac:dyDescent="0.2">
      <c r="E41" s="280"/>
      <c r="F41" s="280"/>
      <c r="G41" s="280"/>
      <c r="I41" s="279"/>
    </row>
    <row r="42" spans="5:9" s="1" customFormat="1" ht="14.25" x14ac:dyDescent="0.2">
      <c r="E42" s="280"/>
      <c r="F42" s="280"/>
      <c r="G42" s="280"/>
      <c r="I42" s="279"/>
    </row>
    <row r="43" spans="5:9" s="1" customFormat="1" ht="14.25" x14ac:dyDescent="0.2">
      <c r="E43" s="280"/>
      <c r="F43" s="280"/>
      <c r="G43" s="280"/>
      <c r="I43" s="279"/>
    </row>
    <row r="44" spans="5:9" s="1" customFormat="1" ht="14.25" x14ac:dyDescent="0.2">
      <c r="E44" s="280"/>
      <c r="F44" s="280"/>
      <c r="G44" s="280"/>
      <c r="I44" s="279"/>
    </row>
    <row r="45" spans="5:9" s="1" customFormat="1" ht="14.25" x14ac:dyDescent="0.2">
      <c r="E45" s="280"/>
      <c r="F45" s="280"/>
      <c r="G45" s="280"/>
      <c r="I45" s="279"/>
    </row>
    <row r="46" spans="5:9" s="1" customFormat="1" ht="14.25" x14ac:dyDescent="0.2">
      <c r="E46" s="280"/>
      <c r="F46" s="280"/>
      <c r="G46" s="280"/>
      <c r="I46" s="279"/>
    </row>
    <row r="47" spans="5:9" s="1" customFormat="1" ht="14.25" x14ac:dyDescent="0.2">
      <c r="E47" s="280"/>
      <c r="F47" s="280"/>
      <c r="G47" s="280"/>
      <c r="I47" s="279"/>
    </row>
    <row r="48" spans="5:9" s="1" customFormat="1" ht="14.25" x14ac:dyDescent="0.2">
      <c r="E48" s="280"/>
      <c r="F48" s="280"/>
      <c r="G48" s="280"/>
      <c r="I48" s="279"/>
    </row>
    <row r="49" spans="5:9" s="1" customFormat="1" ht="14.25" x14ac:dyDescent="0.2">
      <c r="E49" s="280"/>
      <c r="F49" s="280"/>
      <c r="G49" s="280"/>
      <c r="I49" s="279"/>
    </row>
    <row r="50" spans="5:9" s="1" customFormat="1" ht="14.25" x14ac:dyDescent="0.2">
      <c r="E50" s="280"/>
      <c r="F50" s="280"/>
      <c r="G50" s="280"/>
      <c r="I50" s="279"/>
    </row>
    <row r="51" spans="5:9" s="1" customFormat="1" ht="14.25" x14ac:dyDescent="0.2">
      <c r="E51" s="280"/>
      <c r="F51" s="280"/>
      <c r="G51" s="280"/>
      <c r="I51" s="279"/>
    </row>
    <row r="52" spans="5:9" s="1" customFormat="1" ht="14.25" x14ac:dyDescent="0.2">
      <c r="E52" s="280"/>
      <c r="F52" s="280"/>
      <c r="G52" s="280"/>
      <c r="I52" s="279"/>
    </row>
    <row r="53" spans="5:9" s="1" customFormat="1" ht="14.25" x14ac:dyDescent="0.2">
      <c r="E53" s="280"/>
      <c r="F53" s="280"/>
      <c r="G53" s="280"/>
      <c r="I53" s="279"/>
    </row>
    <row r="54" spans="5:9" s="1" customFormat="1" ht="14.25" x14ac:dyDescent="0.2">
      <c r="E54" s="280"/>
      <c r="F54" s="280"/>
      <c r="G54" s="280"/>
      <c r="I54" s="279"/>
    </row>
  </sheetData>
  <mergeCells count="1">
    <mergeCell ref="A12:G13"/>
  </mergeCells>
  <pageMargins left="0.7" right="0.7" top="0.75" bottom="0.75" header="0.3" footer="0.3"/>
  <pageSetup scale="92" orientation="landscape"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5"/>
  <sheetViews>
    <sheetView topLeftCell="C1" workbookViewId="0">
      <selection activeCell="L12" sqref="L12"/>
    </sheetView>
  </sheetViews>
  <sheetFormatPr defaultColWidth="9" defaultRowHeight="12.75" x14ac:dyDescent="0.2"/>
  <cols>
    <col min="1" max="1" width="26.125" style="5" customWidth="1"/>
    <col min="2" max="2" width="13.625" style="5" customWidth="1"/>
    <col min="3" max="3" width="16.375" style="20" customWidth="1"/>
    <col min="4" max="4" width="16" style="20" customWidth="1"/>
    <col min="5" max="5" width="19.75" style="29" customWidth="1"/>
    <col min="6" max="6" width="22.5" style="30" bestFit="1" customWidth="1"/>
    <col min="7" max="7" width="12.125" style="5" customWidth="1"/>
    <col min="8" max="8" width="14.125" style="10" customWidth="1"/>
    <col min="9" max="9" width="15.25" style="10" customWidth="1"/>
    <col min="10" max="10" width="18.25" style="10" customWidth="1"/>
    <col min="11" max="13" width="9" style="10"/>
    <col min="14" max="16384" width="9" style="5"/>
  </cols>
  <sheetData>
    <row r="1" spans="1:13" s="81" customFormat="1" ht="39.75" customHeight="1" x14ac:dyDescent="0.3">
      <c r="A1" s="664" t="s">
        <v>333</v>
      </c>
      <c r="B1" s="664"/>
      <c r="C1" s="664"/>
      <c r="D1" s="664"/>
      <c r="E1" s="664"/>
      <c r="F1" s="664"/>
      <c r="G1" s="664"/>
      <c r="H1" s="83"/>
      <c r="I1" s="83"/>
      <c r="J1" s="83"/>
      <c r="K1" s="83"/>
      <c r="L1" s="83"/>
      <c r="M1" s="83"/>
    </row>
    <row r="2" spans="1:13" s="7" customFormat="1" ht="15" customHeight="1" thickBot="1" x14ac:dyDescent="0.25">
      <c r="A2" s="31"/>
      <c r="B2" s="32"/>
      <c r="C2" s="33"/>
      <c r="D2" s="33"/>
      <c r="E2" s="34"/>
      <c r="F2" s="35"/>
      <c r="H2" s="10"/>
      <c r="I2" s="10"/>
      <c r="J2" s="10"/>
      <c r="K2" s="10"/>
      <c r="L2" s="10"/>
      <c r="M2" s="10"/>
    </row>
    <row r="3" spans="1:13" s="99" customFormat="1" ht="54.75" customHeight="1" thickBot="1" x14ac:dyDescent="0.3">
      <c r="A3" s="345" t="s">
        <v>233</v>
      </c>
      <c r="B3" s="274" t="s">
        <v>229</v>
      </c>
      <c r="C3" s="106" t="s">
        <v>304</v>
      </c>
      <c r="D3" s="108" t="s">
        <v>286</v>
      </c>
      <c r="E3" s="429" t="s">
        <v>32</v>
      </c>
      <c r="F3" s="106" t="s">
        <v>290</v>
      </c>
      <c r="G3" s="108" t="s">
        <v>291</v>
      </c>
      <c r="H3" s="105" t="s">
        <v>293</v>
      </c>
      <c r="I3" s="106" t="s">
        <v>440</v>
      </c>
      <c r="J3" s="108" t="s">
        <v>441</v>
      </c>
      <c r="K3" s="109"/>
      <c r="L3" s="109"/>
      <c r="M3" s="109"/>
    </row>
    <row r="4" spans="1:13" s="99" customFormat="1" ht="15" x14ac:dyDescent="0.25">
      <c r="A4" s="253" t="s">
        <v>13</v>
      </c>
      <c r="B4" s="112">
        <v>281056839.53600001</v>
      </c>
      <c r="C4" s="314">
        <v>2001107231.9809999</v>
      </c>
      <c r="D4" s="430">
        <v>7.1199378577110997</v>
      </c>
      <c r="E4" s="112">
        <v>163346344.75600001</v>
      </c>
      <c r="F4" s="315">
        <v>5067454139.8509998</v>
      </c>
      <c r="G4" s="431">
        <v>31.022758099794402</v>
      </c>
      <c r="H4" s="112">
        <v>577581.07999999996</v>
      </c>
      <c r="I4" s="314">
        <v>8696619.9759999998</v>
      </c>
      <c r="J4" s="326">
        <v>15.056968237255999</v>
      </c>
      <c r="K4" s="100"/>
      <c r="L4" s="100"/>
    </row>
    <row r="5" spans="1:13" s="99" customFormat="1" ht="15" x14ac:dyDescent="0.25">
      <c r="A5" s="254" t="s">
        <v>20</v>
      </c>
      <c r="B5" s="112">
        <v>93528937.659999996</v>
      </c>
      <c r="C5" s="314">
        <v>989436806.95000005</v>
      </c>
      <c r="D5" s="430">
        <v>10.578937724566501</v>
      </c>
      <c r="E5" s="112">
        <v>353987</v>
      </c>
      <c r="F5" s="315">
        <v>12077265.58</v>
      </c>
      <c r="G5" s="432">
        <v>34.1178223494083</v>
      </c>
      <c r="H5" s="112"/>
      <c r="I5" s="314"/>
      <c r="J5" s="326"/>
    </row>
    <row r="6" spans="1:13" s="99" customFormat="1" ht="15" x14ac:dyDescent="0.25">
      <c r="A6" s="254" t="s">
        <v>18</v>
      </c>
      <c r="B6" s="112">
        <v>88407046.348000005</v>
      </c>
      <c r="C6" s="314">
        <v>1308154424.819</v>
      </c>
      <c r="D6" s="430">
        <v>14.7969475155822</v>
      </c>
      <c r="E6" s="112">
        <v>4253652.92</v>
      </c>
      <c r="F6" s="315">
        <v>160015831.229</v>
      </c>
      <c r="G6" s="432">
        <v>37.618450362188902</v>
      </c>
      <c r="H6" s="112">
        <v>279310</v>
      </c>
      <c r="I6" s="314">
        <v>592099.6</v>
      </c>
      <c r="J6" s="326">
        <v>2.1198653825498499</v>
      </c>
    </row>
    <row r="7" spans="1:13" s="99" customFormat="1" ht="15" x14ac:dyDescent="0.25">
      <c r="A7" s="254" t="s">
        <v>19</v>
      </c>
      <c r="B7" s="112">
        <v>58876660.899999999</v>
      </c>
      <c r="C7" s="314">
        <v>296159701.67299998</v>
      </c>
      <c r="D7" s="430">
        <v>5.0301714999771701</v>
      </c>
      <c r="E7" s="112">
        <v>23240122.530000001</v>
      </c>
      <c r="F7" s="315">
        <v>256724097.84900001</v>
      </c>
      <c r="G7" s="432">
        <v>11.0465896863324</v>
      </c>
      <c r="H7" s="112">
        <v>201202</v>
      </c>
      <c r="I7" s="314">
        <v>93389.407999999996</v>
      </c>
      <c r="J7" s="326">
        <v>0.46415745370324402</v>
      </c>
    </row>
    <row r="8" spans="1:13" s="99" customFormat="1" ht="15" x14ac:dyDescent="0.25">
      <c r="A8" s="254" t="s">
        <v>22</v>
      </c>
      <c r="B8" s="112">
        <v>55952965.729999997</v>
      </c>
      <c r="C8" s="314">
        <v>755829016.47800004</v>
      </c>
      <c r="D8" s="430">
        <v>13.508292306170899</v>
      </c>
      <c r="E8" s="112">
        <v>850983</v>
      </c>
      <c r="F8" s="315">
        <v>8390259.9600000009</v>
      </c>
      <c r="G8" s="432">
        <v>9.8594918582392399</v>
      </c>
      <c r="H8" s="112">
        <v>4086</v>
      </c>
      <c r="I8" s="314">
        <v>581.74900000000002</v>
      </c>
      <c r="J8" s="326">
        <v>0.14237616250611801</v>
      </c>
    </row>
    <row r="9" spans="1:13" s="99" customFormat="1" ht="15" x14ac:dyDescent="0.25">
      <c r="A9" s="254" t="s">
        <v>14</v>
      </c>
      <c r="B9" s="112">
        <v>55122273.733000003</v>
      </c>
      <c r="C9" s="314">
        <v>636054092.801</v>
      </c>
      <c r="D9" s="430">
        <v>11.5389669134823</v>
      </c>
      <c r="E9" s="112">
        <v>4015350.7</v>
      </c>
      <c r="F9" s="315">
        <v>117953940.61</v>
      </c>
      <c r="G9" s="432">
        <v>29.375750568935398</v>
      </c>
      <c r="H9" s="112">
        <v>63551</v>
      </c>
      <c r="I9" s="314">
        <v>58380.417000000001</v>
      </c>
      <c r="J9" s="326">
        <v>0.91863884124561401</v>
      </c>
    </row>
    <row r="10" spans="1:13" s="99" customFormat="1" ht="15" x14ac:dyDescent="0.25">
      <c r="A10" s="254" t="s">
        <v>17</v>
      </c>
      <c r="B10" s="112">
        <v>48429434.530000001</v>
      </c>
      <c r="C10" s="314">
        <v>354285936.46700001</v>
      </c>
      <c r="D10" s="430">
        <v>7.3155084279898999</v>
      </c>
      <c r="E10" s="112">
        <v>1083284</v>
      </c>
      <c r="F10" s="315">
        <v>18341043.649</v>
      </c>
      <c r="G10" s="432">
        <v>16.930965147643601</v>
      </c>
      <c r="H10" s="112">
        <v>281032.39</v>
      </c>
      <c r="I10" s="314">
        <v>734299.951</v>
      </c>
      <c r="J10" s="326">
        <v>2.6128659084456398</v>
      </c>
    </row>
    <row r="11" spans="1:13" s="99" customFormat="1" ht="15" x14ac:dyDescent="0.25">
      <c r="A11" s="254" t="s">
        <v>23</v>
      </c>
      <c r="B11" s="112">
        <v>40012353</v>
      </c>
      <c r="C11" s="314">
        <v>286225796.73900002</v>
      </c>
      <c r="D11" s="430">
        <v>7.1534357586768298</v>
      </c>
      <c r="E11" s="112"/>
      <c r="F11" s="315"/>
      <c r="G11" s="432"/>
      <c r="H11" s="112">
        <v>10370</v>
      </c>
      <c r="I11" s="314">
        <v>0</v>
      </c>
      <c r="J11" s="314">
        <v>0</v>
      </c>
    </row>
    <row r="12" spans="1:13" s="99" customFormat="1" ht="15" x14ac:dyDescent="0.25">
      <c r="A12" s="254" t="s">
        <v>77</v>
      </c>
      <c r="B12" s="112">
        <v>36223369.869999997</v>
      </c>
      <c r="C12" s="314">
        <v>209582655.00600001</v>
      </c>
      <c r="D12" s="430">
        <v>5.7858409021070996</v>
      </c>
      <c r="E12" s="112">
        <v>7854742.9299999997</v>
      </c>
      <c r="F12" s="315">
        <v>170490663.354</v>
      </c>
      <c r="G12" s="432">
        <v>21.705441524106</v>
      </c>
      <c r="H12" s="112">
        <v>678167.7</v>
      </c>
      <c r="I12" s="314">
        <v>185200.31700000001</v>
      </c>
      <c r="J12" s="326">
        <v>0.27308926243464599</v>
      </c>
    </row>
    <row r="13" spans="1:13" s="99" customFormat="1" ht="15" x14ac:dyDescent="0.25">
      <c r="A13" s="254" t="s">
        <v>21</v>
      </c>
      <c r="B13" s="112">
        <v>35564160.876000002</v>
      </c>
      <c r="C13" s="314">
        <v>158466326.296</v>
      </c>
      <c r="D13" s="430">
        <v>4.45578701683747</v>
      </c>
      <c r="E13" s="112">
        <v>499180</v>
      </c>
      <c r="F13" s="315">
        <v>9611143.8849999998</v>
      </c>
      <c r="G13" s="432">
        <v>19.253864107135701</v>
      </c>
      <c r="H13" s="112">
        <v>123924</v>
      </c>
      <c r="I13" s="314">
        <v>263199.31800000003</v>
      </c>
      <c r="J13" s="326">
        <v>2.1238768761498998</v>
      </c>
    </row>
    <row r="14" spans="1:13" s="99" customFormat="1" ht="15" x14ac:dyDescent="0.25">
      <c r="A14" s="254" t="s">
        <v>16</v>
      </c>
      <c r="B14" s="112">
        <v>26373096.289999999</v>
      </c>
      <c r="C14" s="314">
        <v>198592290.40400001</v>
      </c>
      <c r="D14" s="430">
        <v>7.5301090255110203</v>
      </c>
      <c r="E14" s="112">
        <v>1827232</v>
      </c>
      <c r="F14" s="315">
        <v>25347758.958000001</v>
      </c>
      <c r="G14" s="432">
        <v>13.872217079166701</v>
      </c>
      <c r="H14" s="112">
        <v>34612</v>
      </c>
      <c r="I14" s="314">
        <v>23319.978999999999</v>
      </c>
      <c r="J14" s="326">
        <v>0.67375416040679503</v>
      </c>
    </row>
    <row r="15" spans="1:13" s="99" customFormat="1" ht="15" x14ac:dyDescent="0.25">
      <c r="A15" s="254" t="s">
        <v>15</v>
      </c>
      <c r="B15" s="112">
        <v>22018474.033</v>
      </c>
      <c r="C15" s="314">
        <v>154796731.68599999</v>
      </c>
      <c r="D15" s="430">
        <v>7.0303115217703001</v>
      </c>
      <c r="E15" s="403">
        <v>1421656</v>
      </c>
      <c r="F15" s="404">
        <v>29181989.506000001</v>
      </c>
      <c r="G15" s="432">
        <v>20.5267585871688</v>
      </c>
      <c r="H15" s="112">
        <v>9500</v>
      </c>
      <c r="I15" s="314">
        <v>11120.7</v>
      </c>
      <c r="J15" s="326">
        <v>1.1706000000000001</v>
      </c>
    </row>
    <row r="16" spans="1:13" s="99" customFormat="1" ht="15" x14ac:dyDescent="0.25">
      <c r="A16" s="254" t="s">
        <v>26</v>
      </c>
      <c r="B16" s="112">
        <v>15101356.73</v>
      </c>
      <c r="C16" s="314">
        <v>141664609.15000001</v>
      </c>
      <c r="D16" s="430">
        <v>9.3809193228693406</v>
      </c>
      <c r="E16" s="112">
        <v>13670754</v>
      </c>
      <c r="F16" s="315">
        <v>438914333.27700001</v>
      </c>
      <c r="G16" s="432">
        <v>32.106080855306203</v>
      </c>
      <c r="H16" s="112"/>
      <c r="I16" s="314"/>
      <c r="J16" s="326"/>
    </row>
    <row r="17" spans="1:13" s="99" customFormat="1" ht="15" x14ac:dyDescent="0.25">
      <c r="A17" s="254" t="s">
        <v>25</v>
      </c>
      <c r="B17" s="112">
        <v>10716459.4</v>
      </c>
      <c r="C17" s="314">
        <v>236006522.206</v>
      </c>
      <c r="D17" s="430">
        <v>22.022807477439802</v>
      </c>
      <c r="E17" s="112">
        <v>712616</v>
      </c>
      <c r="F17" s="315">
        <v>17887073.879999999</v>
      </c>
      <c r="G17" s="432">
        <v>25.100578544405401</v>
      </c>
      <c r="H17" s="112">
        <v>6</v>
      </c>
      <c r="I17" s="314">
        <v>0</v>
      </c>
      <c r="J17" s="314">
        <v>0</v>
      </c>
    </row>
    <row r="18" spans="1:13" s="99" customFormat="1" ht="15" x14ac:dyDescent="0.25">
      <c r="A18" s="254" t="s">
        <v>123</v>
      </c>
      <c r="B18" s="112">
        <v>4783058</v>
      </c>
      <c r="C18" s="314">
        <v>58035278.789999999</v>
      </c>
      <c r="D18" s="430">
        <v>12.1335093134978</v>
      </c>
      <c r="E18" s="112">
        <v>848927.15</v>
      </c>
      <c r="F18" s="315">
        <v>17302292.260000002</v>
      </c>
      <c r="G18" s="432">
        <v>20.3813628295432</v>
      </c>
      <c r="H18" s="112"/>
      <c r="I18" s="314"/>
      <c r="J18" s="326"/>
    </row>
    <row r="19" spans="1:13" s="99" customFormat="1" ht="15" x14ac:dyDescent="0.25">
      <c r="A19" s="254" t="s">
        <v>28</v>
      </c>
      <c r="B19" s="112">
        <v>2876898.43</v>
      </c>
      <c r="C19" s="314">
        <v>58846604.126999997</v>
      </c>
      <c r="D19" s="430">
        <v>20.454877208508201</v>
      </c>
      <c r="E19" s="112">
        <v>526066</v>
      </c>
      <c r="F19" s="315">
        <v>12868890.439999999</v>
      </c>
      <c r="G19" s="432">
        <v>24.4625017393255</v>
      </c>
      <c r="H19" s="112"/>
      <c r="I19" s="314"/>
      <c r="J19" s="326"/>
    </row>
    <row r="20" spans="1:13" s="99" customFormat="1" ht="15" x14ac:dyDescent="0.25">
      <c r="A20" s="254" t="s">
        <v>126</v>
      </c>
      <c r="B20" s="112">
        <v>2734741.82</v>
      </c>
      <c r="C20" s="314">
        <v>34016080.520000003</v>
      </c>
      <c r="D20" s="430">
        <v>12.4384979493238</v>
      </c>
      <c r="E20" s="112">
        <v>7719549.9000000004</v>
      </c>
      <c r="F20" s="315">
        <v>97747486.609999999</v>
      </c>
      <c r="G20" s="432">
        <v>12.6623297829838</v>
      </c>
      <c r="H20" s="112"/>
      <c r="I20" s="314"/>
      <c r="J20" s="326"/>
    </row>
    <row r="21" spans="1:13" s="99" customFormat="1" ht="15" x14ac:dyDescent="0.25">
      <c r="A21" s="254" t="s">
        <v>29</v>
      </c>
      <c r="B21" s="112">
        <v>1920353.47</v>
      </c>
      <c r="C21" s="314">
        <v>17591036.011999998</v>
      </c>
      <c r="D21" s="430">
        <v>9.1603115191079905</v>
      </c>
      <c r="E21" s="112"/>
      <c r="F21" s="315"/>
      <c r="G21" s="432"/>
      <c r="H21" s="112">
        <v>7225</v>
      </c>
      <c r="I21" s="314">
        <v>38963.417000000001</v>
      </c>
      <c r="J21" s="326">
        <v>5.39286048442907</v>
      </c>
    </row>
    <row r="22" spans="1:13" s="99" customFormat="1" ht="15" x14ac:dyDescent="0.25">
      <c r="A22" s="254" t="s">
        <v>24</v>
      </c>
      <c r="B22" s="112">
        <v>1869895.46</v>
      </c>
      <c r="C22" s="314">
        <v>33488780.647999998</v>
      </c>
      <c r="D22" s="430">
        <v>17.909440053937601</v>
      </c>
      <c r="E22" s="112">
        <v>99678</v>
      </c>
      <c r="F22" s="315">
        <v>4374878.6399999997</v>
      </c>
      <c r="G22" s="432">
        <v>43.890112562451101</v>
      </c>
      <c r="H22" s="112">
        <v>8071</v>
      </c>
      <c r="I22" s="314">
        <v>1372.999</v>
      </c>
      <c r="J22" s="326">
        <v>0.17011510345682099</v>
      </c>
    </row>
    <row r="23" spans="1:13" s="99" customFormat="1" ht="15" x14ac:dyDescent="0.25">
      <c r="A23" s="254" t="s">
        <v>122</v>
      </c>
      <c r="B23" s="112">
        <v>1528956.08</v>
      </c>
      <c r="C23" s="314">
        <v>34574885.130000003</v>
      </c>
      <c r="D23" s="430">
        <v>22.613393270263199</v>
      </c>
      <c r="E23" s="112">
        <v>18462289.539999999</v>
      </c>
      <c r="F23" s="315">
        <v>560025268.33000004</v>
      </c>
      <c r="G23" s="432">
        <v>30.333467965425498</v>
      </c>
      <c r="H23" s="112"/>
      <c r="I23" s="314"/>
      <c r="J23" s="326"/>
    </row>
    <row r="24" spans="1:13" s="99" customFormat="1" ht="15" x14ac:dyDescent="0.25">
      <c r="A24" s="254" t="s">
        <v>27</v>
      </c>
      <c r="B24" s="112">
        <v>592244.49</v>
      </c>
      <c r="C24" s="314">
        <v>5655510.1310000001</v>
      </c>
      <c r="D24" s="430">
        <v>9.5492828156155607</v>
      </c>
      <c r="E24" s="112">
        <v>11596</v>
      </c>
      <c r="F24" s="315">
        <v>42419.33</v>
      </c>
      <c r="G24" s="432">
        <v>3.6581002069679198</v>
      </c>
      <c r="H24" s="112"/>
      <c r="I24" s="314"/>
      <c r="J24" s="326"/>
    </row>
    <row r="25" spans="1:13" s="99" customFormat="1" ht="15" x14ac:dyDescent="0.25">
      <c r="A25" s="254" t="s">
        <v>127</v>
      </c>
      <c r="B25" s="112">
        <v>371018</v>
      </c>
      <c r="C25" s="314">
        <v>3538390.78</v>
      </c>
      <c r="D25" s="430">
        <v>9.5369787449665502</v>
      </c>
      <c r="E25" s="112">
        <v>3463298.22</v>
      </c>
      <c r="F25" s="315">
        <v>157444897.38</v>
      </c>
      <c r="G25" s="432">
        <v>45.460970259731198</v>
      </c>
      <c r="H25" s="112"/>
      <c r="I25" s="314"/>
      <c r="J25" s="326"/>
    </row>
    <row r="26" spans="1:13" s="99" customFormat="1" ht="15" x14ac:dyDescent="0.25">
      <c r="A26" s="254" t="s">
        <v>125</v>
      </c>
      <c r="B26" s="112">
        <v>302704.92</v>
      </c>
      <c r="C26" s="314">
        <v>3096199.41</v>
      </c>
      <c r="D26" s="430">
        <v>10.2284409847055</v>
      </c>
      <c r="E26" s="112">
        <v>12200</v>
      </c>
      <c r="F26" s="315">
        <v>429598.93</v>
      </c>
      <c r="G26" s="432">
        <v>35.213027049180297</v>
      </c>
      <c r="H26" s="112"/>
      <c r="I26" s="314"/>
      <c r="J26" s="326"/>
    </row>
    <row r="27" spans="1:13" s="99" customFormat="1" ht="15" x14ac:dyDescent="0.25">
      <c r="A27" s="254" t="s">
        <v>124</v>
      </c>
      <c r="B27" s="112">
        <v>264777.15999999997</v>
      </c>
      <c r="C27" s="314">
        <v>3115766.2</v>
      </c>
      <c r="D27" s="430">
        <v>11.767503662325</v>
      </c>
      <c r="E27" s="403">
        <v>38453</v>
      </c>
      <c r="F27" s="315">
        <v>469377.71500000003</v>
      </c>
      <c r="G27" s="432">
        <v>12.2065304397576</v>
      </c>
      <c r="H27" s="112"/>
      <c r="I27" s="314"/>
      <c r="J27" s="326"/>
    </row>
    <row r="28" spans="1:13" s="99" customFormat="1" ht="15.75" thickBot="1" x14ac:dyDescent="0.3">
      <c r="A28" s="255" t="s">
        <v>30</v>
      </c>
      <c r="B28" s="112">
        <v>53271</v>
      </c>
      <c r="C28" s="341">
        <v>238532.995</v>
      </c>
      <c r="D28" s="430">
        <v>4.4777269996808799</v>
      </c>
      <c r="E28" s="112"/>
      <c r="F28" s="315"/>
      <c r="G28" s="434"/>
      <c r="H28" s="112"/>
      <c r="I28" s="314"/>
      <c r="J28" s="326"/>
    </row>
    <row r="29" spans="1:13" s="101" customFormat="1" ht="15.75" thickBot="1" x14ac:dyDescent="0.3">
      <c r="A29" s="113" t="s">
        <v>1</v>
      </c>
      <c r="B29" s="269">
        <f>SUM(B4:B28)</f>
        <v>884681347.46599996</v>
      </c>
      <c r="C29" s="327">
        <f>SUM(C4:C28)</f>
        <v>7978559207.3989983</v>
      </c>
      <c r="D29" s="614">
        <f>Table10[[#This Row],[Owned Annual O&amp;M Costs]]/Table10[[#This Row],[Owned Square Feet]]</f>
        <v>9.0185683582592198</v>
      </c>
      <c r="E29" s="114">
        <f>SUM(E4:E28)</f>
        <v>254311963.646</v>
      </c>
      <c r="F29" s="342">
        <f>SUM(F4:F28)</f>
        <v>7183094651.2230005</v>
      </c>
      <c r="G29" s="614">
        <f>Table10[[#This Row],[Leased Annual Costs***]]/Table10[[#This Row],[Leased Square Feet]]</f>
        <v>28.245209341475594</v>
      </c>
      <c r="H29" s="114">
        <f>SUBTOTAL(109,H4:H28)</f>
        <v>2278638.17</v>
      </c>
      <c r="I29" s="342">
        <f>SUBTOTAL(109,I4:I28)</f>
        <v>10698547.830999997</v>
      </c>
      <c r="J29" s="614">
        <f>Table10[[#This Row],[Otherwise Managed Annual O&amp;M Costs****]]/Table10[[#This Row],[Otherwise Managed Square Feet****]]</f>
        <v>4.6951499241320951</v>
      </c>
    </row>
    <row r="30" spans="1:13" s="99" customFormat="1" ht="15" x14ac:dyDescent="0.25">
      <c r="A30" s="139"/>
      <c r="B30" s="140"/>
      <c r="C30" s="140"/>
      <c r="D30" s="140"/>
      <c r="E30" s="140"/>
      <c r="F30" s="140"/>
      <c r="G30" s="140"/>
      <c r="H30" s="141"/>
      <c r="I30" s="142"/>
      <c r="J30" s="143"/>
      <c r="K30" s="109"/>
      <c r="L30" s="109"/>
      <c r="M30" s="109"/>
    </row>
    <row r="31" spans="1:13" s="115" customFormat="1" ht="15" x14ac:dyDescent="0.25">
      <c r="A31" s="109" t="s">
        <v>143</v>
      </c>
      <c r="B31" s="99"/>
      <c r="C31" s="144"/>
      <c r="D31" s="144"/>
      <c r="E31" s="137"/>
      <c r="F31" s="145"/>
      <c r="G31" s="140"/>
      <c r="H31" s="109"/>
      <c r="I31" s="109"/>
      <c r="J31" s="109"/>
      <c r="K31" s="109"/>
      <c r="L31" s="109"/>
      <c r="M31" s="109"/>
    </row>
    <row r="32" spans="1:13" s="115" customFormat="1" ht="15" x14ac:dyDescent="0.25">
      <c r="A32" s="109" t="s">
        <v>434</v>
      </c>
      <c r="B32" s="99"/>
      <c r="C32" s="144"/>
      <c r="D32" s="144"/>
      <c r="E32" s="137"/>
      <c r="F32" s="145"/>
      <c r="G32" s="140"/>
      <c r="H32" s="109"/>
      <c r="I32" s="109"/>
      <c r="J32" s="109"/>
      <c r="K32" s="109"/>
      <c r="L32" s="109"/>
      <c r="M32" s="109"/>
    </row>
    <row r="33" spans="1:13" s="229" customFormat="1" ht="15" x14ac:dyDescent="0.25">
      <c r="A33" s="146" t="s">
        <v>234</v>
      </c>
      <c r="B33" s="146"/>
      <c r="C33" s="228"/>
      <c r="D33" s="228"/>
      <c r="E33" s="146"/>
      <c r="F33" s="228"/>
      <c r="G33" s="140"/>
      <c r="H33" s="147"/>
      <c r="I33" s="147"/>
      <c r="J33" s="147"/>
      <c r="K33" s="147"/>
      <c r="L33" s="147"/>
      <c r="M33" s="147"/>
    </row>
    <row r="34" spans="1:13" s="115" customFormat="1" ht="15" x14ac:dyDescent="0.25">
      <c r="A34" s="99" t="s">
        <v>289</v>
      </c>
      <c r="B34" s="99"/>
      <c r="C34" s="144"/>
      <c r="D34" s="144"/>
      <c r="E34" s="137"/>
      <c r="F34" s="145"/>
      <c r="G34" s="140"/>
      <c r="H34" s="109"/>
      <c r="I34" s="109"/>
      <c r="J34" s="109"/>
      <c r="K34" s="109"/>
      <c r="L34" s="109"/>
      <c r="M34" s="109"/>
    </row>
    <row r="35" spans="1:13" s="115" customFormat="1" ht="15" x14ac:dyDescent="0.25">
      <c r="A35" s="230" t="s">
        <v>292</v>
      </c>
      <c r="B35" s="125"/>
      <c r="C35" s="126"/>
      <c r="D35" s="127"/>
      <c r="E35" s="125"/>
      <c r="F35" s="126"/>
      <c r="G35" s="140"/>
      <c r="H35" s="109"/>
      <c r="I35" s="109"/>
      <c r="J35" s="109"/>
      <c r="K35" s="109"/>
      <c r="L35" s="109"/>
      <c r="M35" s="109"/>
    </row>
    <row r="36" spans="1:13" s="115" customFormat="1" ht="15" x14ac:dyDescent="0.25">
      <c r="A36" s="99" t="s">
        <v>295</v>
      </c>
      <c r="B36" s="99"/>
      <c r="C36" s="144"/>
      <c r="D36" s="144"/>
      <c r="E36" s="137"/>
      <c r="F36" s="145"/>
      <c r="G36" s="140"/>
      <c r="H36" s="109"/>
      <c r="I36" s="109"/>
      <c r="J36" s="109"/>
      <c r="K36" s="109"/>
      <c r="L36" s="109"/>
      <c r="M36" s="109"/>
    </row>
    <row r="37" spans="1:13" s="229" customFormat="1" ht="15" customHeight="1" x14ac:dyDescent="0.25">
      <c r="A37" s="663" t="s">
        <v>249</v>
      </c>
      <c r="B37" s="663"/>
      <c r="C37" s="663"/>
      <c r="D37" s="663"/>
      <c r="E37" s="663"/>
      <c r="F37" s="663"/>
      <c r="G37" s="663"/>
      <c r="H37" s="147"/>
      <c r="I37" s="147"/>
      <c r="J37" s="147"/>
      <c r="K37" s="147"/>
      <c r="L37" s="147"/>
      <c r="M37" s="147"/>
    </row>
    <row r="38" spans="1:13" s="229" customFormat="1" ht="15" x14ac:dyDescent="0.25">
      <c r="A38" s="663"/>
      <c r="B38" s="663"/>
      <c r="C38" s="663"/>
      <c r="D38" s="663"/>
      <c r="E38" s="663"/>
      <c r="F38" s="663"/>
      <c r="G38" s="663"/>
      <c r="H38" s="147"/>
      <c r="I38" s="147"/>
      <c r="J38" s="147"/>
      <c r="K38" s="147"/>
      <c r="L38" s="147"/>
      <c r="M38" s="147"/>
    </row>
    <row r="39" spans="1:13" s="115" customFormat="1" ht="15" x14ac:dyDescent="0.25">
      <c r="A39" s="139"/>
      <c r="B39" s="140"/>
      <c r="C39" s="140"/>
      <c r="D39" s="140"/>
      <c r="E39" s="140"/>
      <c r="F39" s="140"/>
      <c r="G39" s="140"/>
      <c r="H39" s="109"/>
      <c r="I39" s="109"/>
      <c r="J39" s="109"/>
      <c r="K39" s="109"/>
      <c r="L39" s="109"/>
      <c r="M39" s="109"/>
    </row>
    <row r="40" spans="1:13" s="115" customFormat="1" ht="15" x14ac:dyDescent="0.25">
      <c r="A40" s="139"/>
      <c r="B40" s="140"/>
      <c r="C40" s="140"/>
      <c r="D40" s="140"/>
      <c r="E40" s="140"/>
      <c r="F40" s="140"/>
      <c r="G40" s="140"/>
      <c r="H40" s="109"/>
      <c r="I40" s="109"/>
      <c r="J40" s="109"/>
      <c r="K40" s="109"/>
      <c r="L40" s="109"/>
      <c r="M40" s="109"/>
    </row>
    <row r="41" spans="1:13" s="115" customFormat="1" ht="15" x14ac:dyDescent="0.25">
      <c r="A41" s="139"/>
      <c r="B41" s="140"/>
      <c r="C41" s="140"/>
      <c r="D41" s="140"/>
      <c r="E41" s="140"/>
      <c r="F41" s="140"/>
      <c r="G41" s="140"/>
      <c r="H41" s="109"/>
      <c r="I41" s="109"/>
      <c r="J41" s="109"/>
      <c r="K41" s="109"/>
      <c r="L41" s="109"/>
      <c r="M41" s="109"/>
    </row>
    <row r="42" spans="1:13" s="115" customFormat="1" ht="15" x14ac:dyDescent="0.25">
      <c r="A42" s="139"/>
      <c r="B42" s="140"/>
      <c r="C42" s="140"/>
      <c r="D42" s="140"/>
      <c r="E42" s="140"/>
      <c r="F42" s="140"/>
      <c r="G42" s="140"/>
      <c r="H42" s="109"/>
      <c r="I42" s="109"/>
      <c r="J42" s="109"/>
      <c r="K42" s="109"/>
      <c r="L42" s="109"/>
      <c r="M42" s="109"/>
    </row>
    <row r="43" spans="1:13" s="115" customFormat="1" ht="15" x14ac:dyDescent="0.25">
      <c r="A43" s="139"/>
      <c r="B43" s="140"/>
      <c r="C43" s="140"/>
      <c r="D43" s="140"/>
      <c r="E43" s="140"/>
      <c r="F43" s="140"/>
      <c r="G43" s="140"/>
      <c r="H43" s="109"/>
      <c r="I43" s="109"/>
      <c r="J43" s="109"/>
      <c r="K43" s="109"/>
      <c r="L43" s="109"/>
      <c r="M43" s="109"/>
    </row>
    <row r="44" spans="1:13" s="115" customFormat="1" ht="15" x14ac:dyDescent="0.25">
      <c r="A44" s="139"/>
      <c r="B44" s="140"/>
      <c r="C44" s="140"/>
      <c r="D44" s="140"/>
      <c r="E44" s="140"/>
      <c r="F44" s="140"/>
      <c r="G44" s="140"/>
      <c r="H44" s="109"/>
      <c r="I44" s="109"/>
      <c r="J44" s="109"/>
      <c r="K44" s="109"/>
      <c r="L44" s="109"/>
      <c r="M44" s="109"/>
    </row>
    <row r="45" spans="1:13" s="115" customFormat="1" ht="15" x14ac:dyDescent="0.25">
      <c r="A45" s="139"/>
      <c r="B45" s="140"/>
      <c r="C45" s="140"/>
      <c r="D45" s="140"/>
      <c r="E45" s="140"/>
      <c r="F45" s="140"/>
      <c r="G45" s="140"/>
      <c r="H45" s="109"/>
      <c r="I45" s="109"/>
      <c r="J45" s="109"/>
      <c r="K45" s="109"/>
      <c r="L45" s="109"/>
      <c r="M45" s="109"/>
    </row>
    <row r="46" spans="1:13" s="115" customFormat="1" ht="15" x14ac:dyDescent="0.25">
      <c r="A46" s="139"/>
      <c r="B46" s="140"/>
      <c r="C46" s="140"/>
      <c r="D46" s="140"/>
      <c r="E46" s="140"/>
      <c r="F46" s="140"/>
      <c r="G46" s="140"/>
      <c r="H46" s="109"/>
      <c r="I46" s="109"/>
      <c r="J46" s="109"/>
      <c r="K46" s="109"/>
      <c r="L46" s="109"/>
      <c r="M46" s="109"/>
    </row>
    <row r="47" spans="1:13" s="115" customFormat="1" ht="15" x14ac:dyDescent="0.25">
      <c r="A47" s="139"/>
      <c r="B47" s="140"/>
      <c r="C47" s="140"/>
      <c r="D47" s="140"/>
      <c r="E47" s="140"/>
      <c r="F47" s="140"/>
      <c r="G47" s="140"/>
      <c r="H47" s="109"/>
      <c r="I47" s="109"/>
      <c r="J47" s="109"/>
      <c r="K47" s="109"/>
      <c r="L47" s="109"/>
      <c r="M47" s="109"/>
    </row>
    <row r="48" spans="1:13" s="115" customFormat="1" ht="15" x14ac:dyDescent="0.25">
      <c r="A48" s="139"/>
      <c r="B48" s="140"/>
      <c r="C48" s="140"/>
      <c r="D48" s="140"/>
      <c r="E48" s="140"/>
      <c r="F48" s="140"/>
      <c r="G48" s="140"/>
      <c r="H48" s="109"/>
      <c r="I48" s="109"/>
      <c r="J48" s="109"/>
      <c r="K48" s="109"/>
      <c r="L48" s="109"/>
      <c r="M48" s="109"/>
    </row>
    <row r="49" spans="1:13" s="115" customFormat="1" ht="15" x14ac:dyDescent="0.25">
      <c r="A49" s="139"/>
      <c r="B49" s="140"/>
      <c r="C49" s="140"/>
      <c r="D49" s="140"/>
      <c r="E49" s="140"/>
      <c r="F49" s="140"/>
      <c r="G49" s="140"/>
      <c r="H49" s="109"/>
      <c r="I49" s="109"/>
      <c r="J49" s="109"/>
      <c r="K49" s="109"/>
      <c r="L49" s="109"/>
      <c r="M49" s="109"/>
    </row>
    <row r="50" spans="1:13" s="115" customFormat="1" ht="15" x14ac:dyDescent="0.25">
      <c r="A50" s="139"/>
      <c r="B50" s="140"/>
      <c r="C50" s="140"/>
      <c r="D50" s="140"/>
      <c r="E50" s="140"/>
      <c r="F50" s="140"/>
      <c r="G50" s="140"/>
      <c r="H50" s="109"/>
      <c r="I50" s="109"/>
      <c r="J50" s="109"/>
      <c r="K50" s="109"/>
      <c r="L50" s="109"/>
      <c r="M50" s="109"/>
    </row>
    <row r="51" spans="1:13" s="115" customFormat="1" ht="15" x14ac:dyDescent="0.25">
      <c r="A51" s="139"/>
      <c r="B51" s="140"/>
      <c r="C51" s="140"/>
      <c r="D51" s="140"/>
      <c r="E51" s="140"/>
      <c r="F51" s="140"/>
      <c r="G51" s="140"/>
      <c r="H51" s="109"/>
      <c r="I51" s="109"/>
      <c r="J51" s="109"/>
      <c r="K51" s="109"/>
      <c r="L51" s="109"/>
      <c r="M51" s="109"/>
    </row>
    <row r="52" spans="1:13" s="115" customFormat="1" ht="15" x14ac:dyDescent="0.25">
      <c r="A52" s="139"/>
      <c r="B52" s="140"/>
      <c r="C52" s="140"/>
      <c r="D52" s="140"/>
      <c r="E52" s="140"/>
      <c r="F52" s="140"/>
      <c r="G52" s="140"/>
      <c r="H52" s="109"/>
      <c r="I52" s="109"/>
      <c r="J52" s="109"/>
      <c r="K52" s="109"/>
      <c r="L52" s="109"/>
      <c r="M52" s="109"/>
    </row>
    <row r="53" spans="1:13" s="115" customFormat="1" ht="15" x14ac:dyDescent="0.25">
      <c r="A53" s="139"/>
      <c r="B53" s="140"/>
      <c r="C53" s="140"/>
      <c r="D53" s="140"/>
      <c r="E53" s="140"/>
      <c r="F53" s="140"/>
      <c r="G53" s="140"/>
      <c r="H53" s="109"/>
      <c r="I53" s="109"/>
      <c r="J53" s="109"/>
      <c r="K53" s="109"/>
      <c r="L53" s="109"/>
      <c r="M53" s="109"/>
    </row>
    <row r="54" spans="1:13" s="115" customFormat="1" ht="15" x14ac:dyDescent="0.25">
      <c r="A54" s="139"/>
      <c r="B54" s="140"/>
      <c r="C54" s="140"/>
      <c r="D54" s="140"/>
      <c r="E54" s="140"/>
      <c r="F54" s="140"/>
      <c r="G54" s="140"/>
      <c r="H54" s="109"/>
      <c r="I54" s="109"/>
      <c r="J54" s="109"/>
      <c r="K54" s="109"/>
      <c r="L54" s="109"/>
      <c r="M54" s="109"/>
    </row>
    <row r="55" spans="1:13" s="115" customFormat="1" ht="15" x14ac:dyDescent="0.25">
      <c r="A55" s="139"/>
      <c r="B55" s="140"/>
      <c r="C55" s="140"/>
      <c r="D55" s="140"/>
      <c r="E55" s="140"/>
      <c r="F55" s="140"/>
      <c r="G55" s="140"/>
      <c r="H55" s="109"/>
      <c r="I55" s="109"/>
      <c r="J55" s="109"/>
      <c r="K55" s="109"/>
      <c r="L55" s="109"/>
      <c r="M55" s="109"/>
    </row>
    <row r="56" spans="1:13" s="115" customFormat="1" ht="15" x14ac:dyDescent="0.25">
      <c r="A56" s="139"/>
      <c r="B56" s="140"/>
      <c r="C56" s="140"/>
      <c r="D56" s="140"/>
      <c r="E56" s="140"/>
      <c r="F56" s="140"/>
      <c r="G56" s="140"/>
      <c r="H56" s="109"/>
      <c r="I56" s="109"/>
      <c r="J56" s="109"/>
      <c r="K56" s="109"/>
      <c r="L56" s="109"/>
      <c r="M56" s="109"/>
    </row>
    <row r="57" spans="1:13" s="115" customFormat="1" ht="15" x14ac:dyDescent="0.25">
      <c r="A57" s="99"/>
      <c r="B57" s="99"/>
      <c r="C57" s="144"/>
      <c r="D57" s="144"/>
      <c r="E57" s="137"/>
      <c r="F57" s="145"/>
      <c r="G57" s="99"/>
      <c r="H57" s="109"/>
      <c r="I57" s="109"/>
      <c r="J57" s="109"/>
      <c r="K57" s="109"/>
      <c r="L57" s="109"/>
      <c r="M57" s="109"/>
    </row>
    <row r="58" spans="1:13" s="99" customFormat="1" ht="15" x14ac:dyDescent="0.25">
      <c r="C58" s="144"/>
      <c r="D58" s="144"/>
      <c r="E58" s="137"/>
      <c r="F58" s="145"/>
      <c r="H58" s="109"/>
      <c r="I58" s="109"/>
      <c r="J58" s="109"/>
      <c r="K58" s="109"/>
      <c r="L58" s="109"/>
      <c r="M58" s="109"/>
    </row>
    <row r="59" spans="1:13" s="99" customFormat="1" ht="15" x14ac:dyDescent="0.25">
      <c r="C59" s="144"/>
      <c r="D59" s="144"/>
      <c r="E59" s="137"/>
      <c r="F59" s="145"/>
      <c r="H59" s="109"/>
      <c r="I59" s="109"/>
      <c r="J59" s="109"/>
      <c r="K59" s="109"/>
      <c r="L59" s="109"/>
      <c r="M59" s="109"/>
    </row>
    <row r="60" spans="1:13" s="99" customFormat="1" ht="15" x14ac:dyDescent="0.25">
      <c r="C60" s="144"/>
      <c r="D60" s="144"/>
      <c r="E60" s="137"/>
      <c r="F60" s="145"/>
      <c r="H60" s="109"/>
      <c r="I60" s="109"/>
      <c r="J60" s="109"/>
      <c r="K60" s="109"/>
      <c r="L60" s="109"/>
      <c r="M60" s="109"/>
    </row>
    <row r="61" spans="1:13" s="99" customFormat="1" ht="15" x14ac:dyDescent="0.25">
      <c r="C61" s="144"/>
      <c r="D61" s="144"/>
      <c r="E61" s="137"/>
      <c r="F61" s="145"/>
      <c r="H61" s="109"/>
      <c r="I61" s="109"/>
      <c r="J61" s="109"/>
      <c r="K61" s="109"/>
      <c r="L61" s="109"/>
      <c r="M61" s="109"/>
    </row>
    <row r="62" spans="1:13" s="99" customFormat="1" ht="15" x14ac:dyDescent="0.25">
      <c r="C62" s="144"/>
      <c r="D62" s="144"/>
      <c r="E62" s="137"/>
      <c r="F62" s="145"/>
      <c r="H62" s="109"/>
      <c r="I62" s="109"/>
      <c r="J62" s="109"/>
      <c r="K62" s="109"/>
      <c r="L62" s="109"/>
      <c r="M62" s="109"/>
    </row>
    <row r="63" spans="1:13" s="99" customFormat="1" ht="15" x14ac:dyDescent="0.25">
      <c r="C63" s="144"/>
      <c r="D63" s="144"/>
      <c r="E63" s="137"/>
      <c r="F63" s="145"/>
      <c r="H63" s="109"/>
      <c r="I63" s="109"/>
      <c r="J63" s="109"/>
      <c r="K63" s="109"/>
      <c r="L63" s="109"/>
      <c r="M63" s="109"/>
    </row>
    <row r="64" spans="1:13" s="99" customFormat="1" ht="15" x14ac:dyDescent="0.25">
      <c r="C64" s="144"/>
      <c r="D64" s="144"/>
      <c r="E64" s="137"/>
      <c r="F64" s="145"/>
      <c r="H64" s="109"/>
      <c r="I64" s="109"/>
      <c r="J64" s="109"/>
      <c r="K64" s="109"/>
      <c r="L64" s="109"/>
      <c r="M64" s="109"/>
    </row>
    <row r="65" spans="3:13" s="99" customFormat="1" ht="15" x14ac:dyDescent="0.25">
      <c r="C65" s="144"/>
      <c r="D65" s="144"/>
      <c r="E65" s="137"/>
      <c r="F65" s="145"/>
      <c r="H65" s="109"/>
      <c r="I65" s="109"/>
      <c r="J65" s="109"/>
      <c r="K65" s="109"/>
      <c r="L65" s="109"/>
      <c r="M65" s="109"/>
    </row>
    <row r="66" spans="3:13" s="99" customFormat="1" ht="15" x14ac:dyDescent="0.25">
      <c r="C66" s="144"/>
      <c r="D66" s="144"/>
      <c r="E66" s="137"/>
      <c r="F66" s="145"/>
      <c r="H66" s="109"/>
      <c r="I66" s="109"/>
      <c r="J66" s="109"/>
      <c r="K66" s="109"/>
      <c r="L66" s="109"/>
      <c r="M66" s="109"/>
    </row>
    <row r="67" spans="3:13" s="99" customFormat="1" ht="15" x14ac:dyDescent="0.25">
      <c r="C67" s="144"/>
      <c r="D67" s="144"/>
      <c r="E67" s="137"/>
      <c r="F67" s="145"/>
      <c r="H67" s="109"/>
      <c r="I67" s="109"/>
      <c r="J67" s="109"/>
      <c r="K67" s="109"/>
      <c r="L67" s="109"/>
      <c r="M67" s="109"/>
    </row>
    <row r="68" spans="3:13" s="99" customFormat="1" ht="15" x14ac:dyDescent="0.25">
      <c r="C68" s="144"/>
      <c r="D68" s="144"/>
      <c r="E68" s="137"/>
      <c r="F68" s="145"/>
      <c r="H68" s="109"/>
      <c r="I68" s="109"/>
      <c r="J68" s="109"/>
      <c r="K68" s="109"/>
      <c r="L68" s="109"/>
      <c r="M68" s="109"/>
    </row>
    <row r="69" spans="3:13" s="99" customFormat="1" ht="15" x14ac:dyDescent="0.25">
      <c r="C69" s="144"/>
      <c r="D69" s="144"/>
      <c r="E69" s="137"/>
      <c r="F69" s="145"/>
      <c r="H69" s="109"/>
      <c r="I69" s="109"/>
      <c r="J69" s="109"/>
      <c r="K69" s="109"/>
      <c r="L69" s="109"/>
      <c r="M69" s="109"/>
    </row>
    <row r="70" spans="3:13" s="99" customFormat="1" ht="15" x14ac:dyDescent="0.25">
      <c r="C70" s="144"/>
      <c r="D70" s="144"/>
      <c r="E70" s="137"/>
      <c r="F70" s="145"/>
      <c r="H70" s="109"/>
      <c r="I70" s="109"/>
      <c r="J70" s="109"/>
      <c r="K70" s="109"/>
      <c r="L70" s="109"/>
      <c r="M70" s="109"/>
    </row>
    <row r="71" spans="3:13" s="99" customFormat="1" ht="15" x14ac:dyDescent="0.25">
      <c r="C71" s="144"/>
      <c r="D71" s="144"/>
      <c r="E71" s="137"/>
      <c r="F71" s="145"/>
      <c r="H71" s="109"/>
      <c r="I71" s="109"/>
      <c r="J71" s="109"/>
      <c r="K71" s="109"/>
      <c r="L71" s="109"/>
      <c r="M71" s="109"/>
    </row>
    <row r="72" spans="3:13" s="99" customFormat="1" ht="15" x14ac:dyDescent="0.25">
      <c r="C72" s="144"/>
      <c r="D72" s="144"/>
      <c r="E72" s="137"/>
      <c r="F72" s="145"/>
      <c r="H72" s="109"/>
      <c r="I72" s="109"/>
      <c r="J72" s="109"/>
      <c r="K72" s="109"/>
      <c r="L72" s="109"/>
      <c r="M72" s="109"/>
    </row>
    <row r="73" spans="3:13" s="99" customFormat="1" ht="15" x14ac:dyDescent="0.25">
      <c r="C73" s="144"/>
      <c r="D73" s="144"/>
      <c r="E73" s="137"/>
      <c r="F73" s="145"/>
      <c r="H73" s="109"/>
      <c r="I73" s="109"/>
      <c r="J73" s="109"/>
      <c r="K73" s="109"/>
      <c r="L73" s="109"/>
      <c r="M73" s="109"/>
    </row>
    <row r="74" spans="3:13" s="99" customFormat="1" ht="15" x14ac:dyDescent="0.25">
      <c r="C74" s="144"/>
      <c r="D74" s="144"/>
      <c r="E74" s="137"/>
      <c r="F74" s="145"/>
      <c r="H74" s="109"/>
      <c r="I74" s="109"/>
      <c r="J74" s="109"/>
      <c r="K74" s="109"/>
      <c r="L74" s="109"/>
      <c r="M74" s="109"/>
    </row>
    <row r="75" spans="3:13" s="99" customFormat="1" ht="15" x14ac:dyDescent="0.25">
      <c r="C75" s="144"/>
      <c r="D75" s="144"/>
      <c r="E75" s="137"/>
      <c r="F75" s="145"/>
      <c r="H75" s="109"/>
      <c r="I75" s="109"/>
      <c r="J75" s="109"/>
      <c r="K75" s="109"/>
      <c r="L75" s="109"/>
      <c r="M75" s="109"/>
    </row>
    <row r="76" spans="3:13" s="99" customFormat="1" ht="15" x14ac:dyDescent="0.25">
      <c r="C76" s="144"/>
      <c r="D76" s="144"/>
      <c r="E76" s="137"/>
      <c r="F76" s="145"/>
      <c r="H76" s="109"/>
      <c r="I76" s="109"/>
      <c r="J76" s="109"/>
      <c r="K76" s="109"/>
      <c r="L76" s="109"/>
      <c r="M76" s="109"/>
    </row>
    <row r="77" spans="3:13" s="99" customFormat="1" ht="15" x14ac:dyDescent="0.25">
      <c r="C77" s="144"/>
      <c r="D77" s="144"/>
      <c r="E77" s="137"/>
      <c r="F77" s="145"/>
      <c r="H77" s="109"/>
      <c r="I77" s="109"/>
      <c r="J77" s="109"/>
      <c r="K77" s="109"/>
      <c r="L77" s="109"/>
      <c r="M77" s="109"/>
    </row>
    <row r="78" spans="3:13" s="99" customFormat="1" ht="15" x14ac:dyDescent="0.25">
      <c r="C78" s="144"/>
      <c r="D78" s="144"/>
      <c r="E78" s="137"/>
      <c r="F78" s="145"/>
      <c r="H78" s="109"/>
      <c r="I78" s="109"/>
      <c r="J78" s="109"/>
      <c r="K78" s="109"/>
      <c r="L78" s="109"/>
      <c r="M78" s="109"/>
    </row>
    <row r="79" spans="3:13" s="99" customFormat="1" ht="15" x14ac:dyDescent="0.25">
      <c r="C79" s="144"/>
      <c r="D79" s="144"/>
      <c r="E79" s="137"/>
      <c r="F79" s="145"/>
      <c r="H79" s="109"/>
      <c r="I79" s="109"/>
      <c r="J79" s="109"/>
      <c r="K79" s="109"/>
      <c r="L79" s="109"/>
      <c r="M79" s="109"/>
    </row>
    <row r="80" spans="3:13" s="99" customFormat="1" ht="15" x14ac:dyDescent="0.25">
      <c r="C80" s="144"/>
      <c r="D80" s="144"/>
      <c r="E80" s="137"/>
      <c r="F80" s="145"/>
      <c r="H80" s="109"/>
      <c r="I80" s="109"/>
      <c r="J80" s="109"/>
      <c r="K80" s="109"/>
      <c r="L80" s="109"/>
      <c r="M80" s="109"/>
    </row>
    <row r="81" spans="3:13" s="99" customFormat="1" ht="15" x14ac:dyDescent="0.25">
      <c r="C81" s="144"/>
      <c r="D81" s="144"/>
      <c r="E81" s="137"/>
      <c r="F81" s="145"/>
      <c r="H81" s="109"/>
      <c r="I81" s="109"/>
      <c r="J81" s="109"/>
      <c r="K81" s="109"/>
      <c r="L81" s="109"/>
      <c r="M81" s="109"/>
    </row>
    <row r="82" spans="3:13" s="99" customFormat="1" ht="15" x14ac:dyDescent="0.25">
      <c r="C82" s="144"/>
      <c r="D82" s="144"/>
      <c r="E82" s="137"/>
      <c r="F82" s="145"/>
      <c r="H82" s="109"/>
      <c r="I82" s="109"/>
      <c r="J82" s="109"/>
      <c r="K82" s="109"/>
      <c r="L82" s="109"/>
      <c r="M82" s="109"/>
    </row>
    <row r="83" spans="3:13" s="99" customFormat="1" ht="15" x14ac:dyDescent="0.25">
      <c r="C83" s="144"/>
      <c r="D83" s="144"/>
      <c r="E83" s="137"/>
      <c r="F83" s="145"/>
      <c r="H83" s="109"/>
      <c r="I83" s="109"/>
      <c r="J83" s="109"/>
      <c r="K83" s="109"/>
      <c r="L83" s="109"/>
      <c r="M83" s="109"/>
    </row>
    <row r="84" spans="3:13" s="99" customFormat="1" ht="15" x14ac:dyDescent="0.25">
      <c r="C84" s="144"/>
      <c r="D84" s="144"/>
      <c r="E84" s="137"/>
      <c r="F84" s="145"/>
      <c r="H84" s="109"/>
      <c r="I84" s="109"/>
      <c r="J84" s="109"/>
      <c r="K84" s="109"/>
      <c r="L84" s="109"/>
      <c r="M84" s="109"/>
    </row>
    <row r="85" spans="3:13" s="99" customFormat="1" ht="15" x14ac:dyDescent="0.25">
      <c r="C85" s="144"/>
      <c r="D85" s="144"/>
      <c r="E85" s="137"/>
      <c r="F85" s="145"/>
      <c r="H85" s="109"/>
      <c r="I85" s="109"/>
      <c r="J85" s="109"/>
      <c r="K85" s="109"/>
      <c r="L85" s="109"/>
      <c r="M85" s="109"/>
    </row>
    <row r="86" spans="3:13" s="99" customFormat="1" ht="15" x14ac:dyDescent="0.25">
      <c r="C86" s="144"/>
      <c r="D86" s="144"/>
      <c r="E86" s="137"/>
      <c r="F86" s="145"/>
      <c r="H86" s="109"/>
      <c r="I86" s="109"/>
      <c r="J86" s="109"/>
      <c r="K86" s="109"/>
      <c r="L86" s="109"/>
      <c r="M86" s="109"/>
    </row>
    <row r="87" spans="3:13" s="99" customFormat="1" ht="15" x14ac:dyDescent="0.25">
      <c r="C87" s="144"/>
      <c r="D87" s="144"/>
      <c r="E87" s="137"/>
      <c r="F87" s="145"/>
      <c r="H87" s="109"/>
      <c r="I87" s="109"/>
      <c r="J87" s="109"/>
      <c r="K87" s="109"/>
      <c r="L87" s="109"/>
      <c r="M87" s="109"/>
    </row>
    <row r="88" spans="3:13" s="99" customFormat="1" ht="15" x14ac:dyDescent="0.25">
      <c r="C88" s="144"/>
      <c r="D88" s="144"/>
      <c r="E88" s="137"/>
      <c r="F88" s="145"/>
      <c r="H88" s="109"/>
      <c r="I88" s="109"/>
      <c r="J88" s="109"/>
      <c r="K88" s="109"/>
      <c r="L88" s="109"/>
      <c r="M88" s="109"/>
    </row>
    <row r="89" spans="3:13" s="99" customFormat="1" ht="15" x14ac:dyDescent="0.25">
      <c r="C89" s="144"/>
      <c r="D89" s="144"/>
      <c r="E89" s="137"/>
      <c r="F89" s="145"/>
      <c r="H89" s="109"/>
      <c r="I89" s="109"/>
      <c r="J89" s="109"/>
      <c r="K89" s="109"/>
      <c r="L89" s="109"/>
      <c r="M89" s="109"/>
    </row>
    <row r="90" spans="3:13" s="99" customFormat="1" ht="15" x14ac:dyDescent="0.25">
      <c r="C90" s="144"/>
      <c r="D90" s="144"/>
      <c r="E90" s="137"/>
      <c r="F90" s="145"/>
      <c r="H90" s="109"/>
      <c r="I90" s="109"/>
      <c r="J90" s="109"/>
      <c r="K90" s="109"/>
      <c r="L90" s="109"/>
      <c r="M90" s="109"/>
    </row>
    <row r="91" spans="3:13" s="99" customFormat="1" ht="15" x14ac:dyDescent="0.25">
      <c r="C91" s="144"/>
      <c r="D91" s="144"/>
      <c r="E91" s="137"/>
      <c r="F91" s="145"/>
      <c r="H91" s="109"/>
      <c r="I91" s="109"/>
      <c r="J91" s="109"/>
      <c r="K91" s="109"/>
      <c r="L91" s="109"/>
      <c r="M91" s="109"/>
    </row>
    <row r="92" spans="3:13" s="99" customFormat="1" ht="15" x14ac:dyDescent="0.25">
      <c r="C92" s="144"/>
      <c r="D92" s="144"/>
      <c r="E92" s="137"/>
      <c r="F92" s="145"/>
      <c r="H92" s="109"/>
      <c r="I92" s="109"/>
      <c r="J92" s="109"/>
      <c r="K92" s="109"/>
      <c r="L92" s="109"/>
      <c r="M92" s="109"/>
    </row>
    <row r="93" spans="3:13" s="99" customFormat="1" ht="15" x14ac:dyDescent="0.25">
      <c r="C93" s="144"/>
      <c r="D93" s="144"/>
      <c r="E93" s="137"/>
      <c r="F93" s="145"/>
      <c r="H93" s="109"/>
      <c r="I93" s="109"/>
      <c r="J93" s="109"/>
      <c r="K93" s="109"/>
      <c r="L93" s="109"/>
      <c r="M93" s="109"/>
    </row>
    <row r="94" spans="3:13" s="99" customFormat="1" ht="15" x14ac:dyDescent="0.25">
      <c r="C94" s="144"/>
      <c r="D94" s="144"/>
      <c r="E94" s="137"/>
      <c r="F94" s="145"/>
      <c r="H94" s="109"/>
      <c r="I94" s="109"/>
      <c r="J94" s="109"/>
      <c r="K94" s="109"/>
      <c r="L94" s="109"/>
      <c r="M94" s="109"/>
    </row>
    <row r="95" spans="3:13" s="99" customFormat="1" ht="15" x14ac:dyDescent="0.25">
      <c r="C95" s="144"/>
      <c r="D95" s="144"/>
      <c r="E95" s="137"/>
      <c r="F95" s="145"/>
      <c r="H95" s="109"/>
      <c r="I95" s="109"/>
      <c r="J95" s="109"/>
      <c r="K95" s="109"/>
      <c r="L95" s="109"/>
      <c r="M95" s="109"/>
    </row>
    <row r="96" spans="3:13" s="99" customFormat="1" ht="15" x14ac:dyDescent="0.25">
      <c r="C96" s="144"/>
      <c r="D96" s="144"/>
      <c r="E96" s="137"/>
      <c r="F96" s="145"/>
      <c r="H96" s="109"/>
      <c r="I96" s="109"/>
      <c r="J96" s="109"/>
      <c r="K96" s="109"/>
      <c r="L96" s="109"/>
      <c r="M96" s="109"/>
    </row>
    <row r="97" spans="3:13" s="99" customFormat="1" ht="15" x14ac:dyDescent="0.25">
      <c r="C97" s="144"/>
      <c r="D97" s="144"/>
      <c r="E97" s="137"/>
      <c r="F97" s="145"/>
      <c r="H97" s="109"/>
      <c r="I97" s="109"/>
      <c r="J97" s="109"/>
      <c r="K97" s="109"/>
      <c r="L97" s="109"/>
      <c r="M97" s="109"/>
    </row>
    <row r="98" spans="3:13" s="99" customFormat="1" ht="15" x14ac:dyDescent="0.25">
      <c r="C98" s="144"/>
      <c r="D98" s="144"/>
      <c r="E98" s="137"/>
      <c r="F98" s="145"/>
      <c r="H98" s="109"/>
      <c r="I98" s="109"/>
      <c r="J98" s="109"/>
      <c r="K98" s="109"/>
      <c r="L98" s="109"/>
      <c r="M98" s="109"/>
    </row>
    <row r="99" spans="3:13" s="99" customFormat="1" ht="15" x14ac:dyDescent="0.25">
      <c r="C99" s="144"/>
      <c r="D99" s="144"/>
      <c r="E99" s="137"/>
      <c r="F99" s="145"/>
      <c r="H99" s="109"/>
      <c r="I99" s="109"/>
      <c r="J99" s="109"/>
      <c r="K99" s="109"/>
      <c r="L99" s="109"/>
      <c r="M99" s="109"/>
    </row>
    <row r="100" spans="3:13" s="99" customFormat="1" ht="15" x14ac:dyDescent="0.25">
      <c r="C100" s="144"/>
      <c r="D100" s="144"/>
      <c r="E100" s="137"/>
      <c r="F100" s="145"/>
      <c r="H100" s="109"/>
      <c r="I100" s="109"/>
      <c r="J100" s="109"/>
      <c r="K100" s="109"/>
      <c r="L100" s="109"/>
      <c r="M100" s="109"/>
    </row>
    <row r="101" spans="3:13" s="99" customFormat="1" ht="15" x14ac:dyDescent="0.25">
      <c r="C101" s="144"/>
      <c r="D101" s="144"/>
      <c r="E101" s="137"/>
      <c r="F101" s="145"/>
      <c r="H101" s="109"/>
      <c r="I101" s="109"/>
      <c r="J101" s="109"/>
      <c r="K101" s="109"/>
      <c r="L101" s="109"/>
      <c r="M101" s="109"/>
    </row>
    <row r="102" spans="3:13" s="99" customFormat="1" ht="15" x14ac:dyDescent="0.25">
      <c r="C102" s="144"/>
      <c r="D102" s="144"/>
      <c r="E102" s="137"/>
      <c r="F102" s="145"/>
      <c r="H102" s="109"/>
      <c r="I102" s="109"/>
      <c r="J102" s="109"/>
      <c r="K102" s="109"/>
      <c r="L102" s="109"/>
      <c r="M102" s="109"/>
    </row>
    <row r="103" spans="3:13" s="99" customFormat="1" ht="15" x14ac:dyDescent="0.25">
      <c r="C103" s="144"/>
      <c r="D103" s="144"/>
      <c r="E103" s="137"/>
      <c r="F103" s="145"/>
      <c r="H103" s="109"/>
      <c r="I103" s="109"/>
      <c r="J103" s="109"/>
      <c r="K103" s="109"/>
      <c r="L103" s="109"/>
      <c r="M103" s="109"/>
    </row>
    <row r="104" spans="3:13" s="99" customFormat="1" ht="15" x14ac:dyDescent="0.25">
      <c r="C104" s="144"/>
      <c r="D104" s="144"/>
      <c r="E104" s="137"/>
      <c r="F104" s="145"/>
      <c r="H104" s="109"/>
      <c r="I104" s="109"/>
      <c r="J104" s="109"/>
      <c r="K104" s="109"/>
      <c r="L104" s="109"/>
      <c r="M104" s="109"/>
    </row>
    <row r="105" spans="3:13" s="99" customFormat="1" ht="15" x14ac:dyDescent="0.25">
      <c r="C105" s="144"/>
      <c r="D105" s="144"/>
      <c r="E105" s="137"/>
      <c r="F105" s="145"/>
      <c r="H105" s="109"/>
      <c r="I105" s="109"/>
      <c r="J105" s="109"/>
      <c r="K105" s="109"/>
      <c r="L105" s="109"/>
      <c r="M105" s="109"/>
    </row>
    <row r="106" spans="3:13" s="99" customFormat="1" ht="15" x14ac:dyDescent="0.25">
      <c r="C106" s="144"/>
      <c r="D106" s="144"/>
      <c r="E106" s="137"/>
      <c r="F106" s="145"/>
      <c r="H106" s="109"/>
      <c r="I106" s="109"/>
      <c r="J106" s="109"/>
      <c r="K106" s="109"/>
      <c r="L106" s="109"/>
      <c r="M106" s="109"/>
    </row>
    <row r="107" spans="3:13" s="99" customFormat="1" ht="15" x14ac:dyDescent="0.25">
      <c r="C107" s="144"/>
      <c r="D107" s="144"/>
      <c r="E107" s="137"/>
      <c r="F107" s="145"/>
      <c r="H107" s="109"/>
      <c r="I107" s="109"/>
      <c r="J107" s="109"/>
      <c r="K107" s="109"/>
      <c r="L107" s="109"/>
      <c r="M107" s="109"/>
    </row>
    <row r="108" spans="3:13" s="99" customFormat="1" ht="15" x14ac:dyDescent="0.25">
      <c r="C108" s="144"/>
      <c r="D108" s="144"/>
      <c r="E108" s="137"/>
      <c r="F108" s="145"/>
      <c r="H108" s="109"/>
      <c r="I108" s="109"/>
      <c r="J108" s="109"/>
      <c r="K108" s="109"/>
      <c r="L108" s="109"/>
      <c r="M108" s="109"/>
    </row>
    <row r="109" spans="3:13" s="99" customFormat="1" ht="15" x14ac:dyDescent="0.25">
      <c r="C109" s="144"/>
      <c r="D109" s="144"/>
      <c r="E109" s="137"/>
      <c r="F109" s="145"/>
      <c r="H109" s="109"/>
      <c r="I109" s="109"/>
      <c r="J109" s="109"/>
      <c r="K109" s="109"/>
      <c r="L109" s="109"/>
      <c r="M109" s="109"/>
    </row>
    <row r="110" spans="3:13" s="99" customFormat="1" ht="15" x14ac:dyDescent="0.25">
      <c r="C110" s="144"/>
      <c r="D110" s="144"/>
      <c r="E110" s="137"/>
      <c r="F110" s="145"/>
      <c r="H110" s="109"/>
      <c r="I110" s="109"/>
      <c r="J110" s="109"/>
      <c r="K110" s="109"/>
      <c r="L110" s="109"/>
      <c r="M110" s="109"/>
    </row>
    <row r="111" spans="3:13" s="81" customFormat="1" x14ac:dyDescent="0.2">
      <c r="C111" s="102"/>
      <c r="D111" s="102"/>
      <c r="E111" s="96"/>
      <c r="F111" s="103"/>
      <c r="H111" s="83"/>
      <c r="I111" s="83"/>
      <c r="J111" s="83"/>
      <c r="K111" s="83"/>
      <c r="L111" s="83"/>
      <c r="M111" s="83"/>
    </row>
    <row r="112" spans="3:13" s="81" customFormat="1" x14ac:dyDescent="0.2">
      <c r="C112" s="102"/>
      <c r="D112" s="102"/>
      <c r="E112" s="96"/>
      <c r="F112" s="103"/>
      <c r="H112" s="83"/>
      <c r="I112" s="83"/>
      <c r="J112" s="83"/>
      <c r="K112" s="83"/>
      <c r="L112" s="83"/>
      <c r="M112" s="83"/>
    </row>
    <row r="113" spans="3:13" s="81" customFormat="1" x14ac:dyDescent="0.2">
      <c r="C113" s="102"/>
      <c r="D113" s="102"/>
      <c r="E113" s="96"/>
      <c r="F113" s="103"/>
      <c r="H113" s="83"/>
      <c r="I113" s="83"/>
      <c r="J113" s="83"/>
      <c r="K113" s="83"/>
      <c r="L113" s="83"/>
      <c r="M113" s="83"/>
    </row>
    <row r="114" spans="3:13" s="81" customFormat="1" x14ac:dyDescent="0.2">
      <c r="C114" s="102"/>
      <c r="D114" s="102"/>
      <c r="E114" s="96"/>
      <c r="F114" s="103"/>
      <c r="H114" s="83"/>
      <c r="I114" s="83"/>
      <c r="J114" s="83"/>
      <c r="K114" s="83"/>
      <c r="L114" s="83"/>
      <c r="M114" s="83"/>
    </row>
    <row r="115" spans="3:13" s="81" customFormat="1" x14ac:dyDescent="0.2">
      <c r="C115" s="102"/>
      <c r="D115" s="102"/>
      <c r="E115" s="96"/>
      <c r="F115" s="103"/>
      <c r="H115" s="83"/>
      <c r="I115" s="83"/>
      <c r="J115" s="83"/>
      <c r="K115" s="83"/>
      <c r="L115" s="83"/>
      <c r="M115" s="83"/>
    </row>
    <row r="116" spans="3:13" s="81" customFormat="1" x14ac:dyDescent="0.2">
      <c r="C116" s="102"/>
      <c r="D116" s="102"/>
      <c r="E116" s="96"/>
      <c r="F116" s="103"/>
      <c r="H116" s="83"/>
      <c r="I116" s="83"/>
      <c r="J116" s="83"/>
      <c r="K116" s="83"/>
      <c r="L116" s="83"/>
      <c r="M116" s="83"/>
    </row>
    <row r="117" spans="3:13" s="81" customFormat="1" x14ac:dyDescent="0.2">
      <c r="C117" s="102"/>
      <c r="D117" s="102"/>
      <c r="E117" s="96"/>
      <c r="F117" s="103"/>
      <c r="H117" s="83"/>
      <c r="I117" s="83"/>
      <c r="J117" s="83"/>
      <c r="K117" s="83"/>
      <c r="L117" s="83"/>
      <c r="M117" s="83"/>
    </row>
    <row r="118" spans="3:13" s="81" customFormat="1" x14ac:dyDescent="0.2">
      <c r="C118" s="102"/>
      <c r="D118" s="102"/>
      <c r="E118" s="96"/>
      <c r="F118" s="103"/>
      <c r="H118" s="83"/>
      <c r="I118" s="83"/>
      <c r="J118" s="83"/>
      <c r="K118" s="83"/>
      <c r="L118" s="83"/>
      <c r="M118" s="83"/>
    </row>
    <row r="119" spans="3:13" s="81" customFormat="1" x14ac:dyDescent="0.2">
      <c r="C119" s="102"/>
      <c r="D119" s="102"/>
      <c r="E119" s="96"/>
      <c r="F119" s="103"/>
      <c r="H119" s="83"/>
      <c r="I119" s="83"/>
      <c r="J119" s="83"/>
      <c r="K119" s="83"/>
      <c r="L119" s="83"/>
      <c r="M119" s="83"/>
    </row>
    <row r="120" spans="3:13" s="81" customFormat="1" x14ac:dyDescent="0.2">
      <c r="C120" s="102"/>
      <c r="D120" s="102"/>
      <c r="E120" s="96"/>
      <c r="F120" s="103"/>
      <c r="H120" s="83"/>
      <c r="I120" s="83"/>
      <c r="J120" s="83"/>
      <c r="K120" s="83"/>
      <c r="L120" s="83"/>
      <c r="M120" s="83"/>
    </row>
    <row r="121" spans="3:13" s="81" customFormat="1" x14ac:dyDescent="0.2">
      <c r="C121" s="102"/>
      <c r="D121" s="102"/>
      <c r="E121" s="96"/>
      <c r="F121" s="103"/>
      <c r="H121" s="83"/>
      <c r="I121" s="83"/>
      <c r="J121" s="83"/>
      <c r="K121" s="83"/>
      <c r="L121" s="83"/>
      <c r="M121" s="83"/>
    </row>
    <row r="122" spans="3:13" s="81" customFormat="1" x14ac:dyDescent="0.2">
      <c r="C122" s="102"/>
      <c r="D122" s="102"/>
      <c r="E122" s="96"/>
      <c r="F122" s="103"/>
      <c r="H122" s="83"/>
      <c r="I122" s="83"/>
      <c r="J122" s="83"/>
      <c r="K122" s="83"/>
      <c r="L122" s="83"/>
      <c r="M122" s="83"/>
    </row>
    <row r="123" spans="3:13" s="81" customFormat="1" x14ac:dyDescent="0.2">
      <c r="C123" s="102"/>
      <c r="D123" s="102"/>
      <c r="E123" s="96"/>
      <c r="F123" s="103"/>
      <c r="H123" s="83"/>
      <c r="I123" s="83"/>
      <c r="J123" s="83"/>
      <c r="K123" s="83"/>
      <c r="L123" s="83"/>
      <c r="M123" s="83"/>
    </row>
    <row r="124" spans="3:13" s="81" customFormat="1" x14ac:dyDescent="0.2">
      <c r="C124" s="102"/>
      <c r="D124" s="102"/>
      <c r="E124" s="96"/>
      <c r="F124" s="103"/>
      <c r="H124" s="83"/>
      <c r="I124" s="83"/>
      <c r="J124" s="83"/>
      <c r="K124" s="83"/>
      <c r="L124" s="83"/>
      <c r="M124" s="83"/>
    </row>
    <row r="125" spans="3:13" s="81" customFormat="1" x14ac:dyDescent="0.2">
      <c r="C125" s="102"/>
      <c r="D125" s="102"/>
      <c r="E125" s="96"/>
      <c r="F125" s="103"/>
      <c r="H125" s="83"/>
      <c r="I125" s="83"/>
      <c r="J125" s="83"/>
      <c r="K125" s="83"/>
      <c r="L125" s="83"/>
      <c r="M125" s="83"/>
    </row>
    <row r="126" spans="3:13" s="81" customFormat="1" x14ac:dyDescent="0.2">
      <c r="C126" s="102"/>
      <c r="D126" s="102"/>
      <c r="E126" s="96"/>
      <c r="F126" s="103"/>
      <c r="H126" s="83"/>
      <c r="I126" s="83"/>
      <c r="J126" s="83"/>
      <c r="K126" s="83"/>
      <c r="L126" s="83"/>
      <c r="M126" s="83"/>
    </row>
    <row r="127" spans="3:13" s="81" customFormat="1" x14ac:dyDescent="0.2">
      <c r="C127" s="102"/>
      <c r="D127" s="102"/>
      <c r="E127" s="96"/>
      <c r="F127" s="103"/>
      <c r="H127" s="83"/>
      <c r="I127" s="83"/>
      <c r="J127" s="83"/>
      <c r="K127" s="83"/>
      <c r="L127" s="83"/>
      <c r="M127" s="83"/>
    </row>
    <row r="128" spans="3:13" s="81" customFormat="1" x14ac:dyDescent="0.2">
      <c r="C128" s="102"/>
      <c r="D128" s="102"/>
      <c r="E128" s="96"/>
      <c r="F128" s="103"/>
      <c r="H128" s="83"/>
      <c r="I128" s="83"/>
      <c r="J128" s="83"/>
      <c r="K128" s="83"/>
      <c r="L128" s="83"/>
      <c r="M128" s="83"/>
    </row>
    <row r="129" spans="3:13" s="81" customFormat="1" x14ac:dyDescent="0.2">
      <c r="C129" s="102"/>
      <c r="D129" s="102"/>
      <c r="E129" s="96"/>
      <c r="F129" s="103"/>
      <c r="H129" s="83"/>
      <c r="I129" s="83"/>
      <c r="J129" s="83"/>
      <c r="K129" s="83"/>
      <c r="L129" s="83"/>
      <c r="M129" s="83"/>
    </row>
    <row r="130" spans="3:13" s="81" customFormat="1" x14ac:dyDescent="0.2">
      <c r="C130" s="102"/>
      <c r="D130" s="102"/>
      <c r="E130" s="96"/>
      <c r="F130" s="103"/>
      <c r="H130" s="83"/>
      <c r="I130" s="83"/>
      <c r="J130" s="83"/>
      <c r="K130" s="83"/>
      <c r="L130" s="83"/>
      <c r="M130" s="83"/>
    </row>
    <row r="131" spans="3:13" s="81" customFormat="1" x14ac:dyDescent="0.2">
      <c r="C131" s="102"/>
      <c r="D131" s="102"/>
      <c r="E131" s="96"/>
      <c r="F131" s="103"/>
      <c r="H131" s="83"/>
      <c r="I131" s="83"/>
      <c r="J131" s="83"/>
      <c r="K131" s="83"/>
      <c r="L131" s="83"/>
      <c r="M131" s="83"/>
    </row>
    <row r="132" spans="3:13" s="81" customFormat="1" x14ac:dyDescent="0.2">
      <c r="C132" s="102"/>
      <c r="D132" s="102"/>
      <c r="E132" s="96"/>
      <c r="F132" s="103"/>
      <c r="H132" s="83"/>
      <c r="I132" s="83"/>
      <c r="J132" s="83"/>
      <c r="K132" s="83"/>
      <c r="L132" s="83"/>
      <c r="M132" s="83"/>
    </row>
    <row r="133" spans="3:13" s="81" customFormat="1" x14ac:dyDescent="0.2">
      <c r="C133" s="102"/>
      <c r="D133" s="102"/>
      <c r="E133" s="96"/>
      <c r="F133" s="103"/>
      <c r="H133" s="83"/>
      <c r="I133" s="83"/>
      <c r="J133" s="83"/>
      <c r="K133" s="83"/>
      <c r="L133" s="83"/>
      <c r="M133" s="83"/>
    </row>
    <row r="134" spans="3:13" s="81" customFormat="1" x14ac:dyDescent="0.2">
      <c r="C134" s="102"/>
      <c r="D134" s="102"/>
      <c r="E134" s="96"/>
      <c r="F134" s="103"/>
      <c r="H134" s="83"/>
      <c r="I134" s="83"/>
      <c r="J134" s="83"/>
      <c r="K134" s="83"/>
      <c r="L134" s="83"/>
      <c r="M134" s="83"/>
    </row>
    <row r="135" spans="3:13" s="81" customFormat="1" x14ac:dyDescent="0.2">
      <c r="C135" s="102"/>
      <c r="D135" s="102"/>
      <c r="E135" s="96"/>
      <c r="F135" s="103"/>
      <c r="H135" s="83"/>
      <c r="I135" s="83"/>
      <c r="J135" s="83"/>
      <c r="K135" s="83"/>
      <c r="L135" s="83"/>
      <c r="M135" s="83"/>
    </row>
    <row r="136" spans="3:13" s="81" customFormat="1" x14ac:dyDescent="0.2">
      <c r="C136" s="102"/>
      <c r="D136" s="102"/>
      <c r="E136" s="96"/>
      <c r="F136" s="103"/>
      <c r="H136" s="83"/>
      <c r="I136" s="83"/>
      <c r="J136" s="83"/>
      <c r="K136" s="83"/>
      <c r="L136" s="83"/>
      <c r="M136" s="83"/>
    </row>
    <row r="137" spans="3:13" s="81" customFormat="1" x14ac:dyDescent="0.2">
      <c r="C137" s="102"/>
      <c r="D137" s="102"/>
      <c r="E137" s="96"/>
      <c r="F137" s="103"/>
      <c r="H137" s="83"/>
      <c r="I137" s="83"/>
      <c r="J137" s="83"/>
      <c r="K137" s="83"/>
      <c r="L137" s="83"/>
      <c r="M137" s="83"/>
    </row>
    <row r="138" spans="3:13" s="81" customFormat="1" x14ac:dyDescent="0.2">
      <c r="C138" s="102"/>
      <c r="D138" s="102"/>
      <c r="E138" s="96"/>
      <c r="F138" s="103"/>
      <c r="H138" s="83"/>
      <c r="I138" s="83"/>
      <c r="J138" s="83"/>
      <c r="K138" s="83"/>
      <c r="L138" s="83"/>
      <c r="M138" s="83"/>
    </row>
    <row r="139" spans="3:13" s="81" customFormat="1" x14ac:dyDescent="0.2">
      <c r="C139" s="102"/>
      <c r="D139" s="102"/>
      <c r="E139" s="96"/>
      <c r="F139" s="103"/>
      <c r="H139" s="83"/>
      <c r="I139" s="83"/>
      <c r="J139" s="83"/>
      <c r="K139" s="83"/>
      <c r="L139" s="83"/>
      <c r="M139" s="83"/>
    </row>
    <row r="140" spans="3:13" s="81" customFormat="1" x14ac:dyDescent="0.2">
      <c r="C140" s="102"/>
      <c r="D140" s="102"/>
      <c r="E140" s="96"/>
      <c r="F140" s="103"/>
      <c r="H140" s="83"/>
      <c r="I140" s="83"/>
      <c r="J140" s="83"/>
      <c r="K140" s="83"/>
      <c r="L140" s="83"/>
      <c r="M140" s="83"/>
    </row>
    <row r="141" spans="3:13" s="81" customFormat="1" x14ac:dyDescent="0.2">
      <c r="C141" s="102"/>
      <c r="D141" s="102"/>
      <c r="E141" s="96"/>
      <c r="F141" s="103"/>
      <c r="H141" s="83"/>
      <c r="I141" s="83"/>
      <c r="J141" s="83"/>
      <c r="K141" s="83"/>
      <c r="L141" s="83"/>
      <c r="M141" s="83"/>
    </row>
    <row r="142" spans="3:13" s="81" customFormat="1" x14ac:dyDescent="0.2">
      <c r="C142" s="102"/>
      <c r="D142" s="102"/>
      <c r="E142" s="96"/>
      <c r="F142" s="103"/>
      <c r="H142" s="83"/>
      <c r="I142" s="83"/>
      <c r="J142" s="83"/>
      <c r="K142" s="83"/>
      <c r="L142" s="83"/>
      <c r="M142" s="83"/>
    </row>
    <row r="143" spans="3:13" s="81" customFormat="1" x14ac:dyDescent="0.2">
      <c r="C143" s="102"/>
      <c r="D143" s="102"/>
      <c r="E143" s="96"/>
      <c r="F143" s="103"/>
      <c r="H143" s="83"/>
      <c r="I143" s="83"/>
      <c r="J143" s="83"/>
      <c r="K143" s="83"/>
      <c r="L143" s="83"/>
      <c r="M143" s="83"/>
    </row>
    <row r="144" spans="3:13" s="81" customFormat="1" x14ac:dyDescent="0.2">
      <c r="C144" s="102"/>
      <c r="D144" s="102"/>
      <c r="E144" s="96"/>
      <c r="F144" s="103"/>
      <c r="H144" s="83"/>
      <c r="I144" s="83"/>
      <c r="J144" s="83"/>
      <c r="K144" s="83"/>
      <c r="L144" s="83"/>
      <c r="M144" s="83"/>
    </row>
    <row r="145" spans="3:13" s="81" customFormat="1" x14ac:dyDescent="0.2">
      <c r="C145" s="102"/>
      <c r="D145" s="102"/>
      <c r="E145" s="96"/>
      <c r="F145" s="103"/>
      <c r="H145" s="83"/>
      <c r="I145" s="83"/>
      <c r="J145" s="83"/>
      <c r="K145" s="83"/>
      <c r="L145" s="83"/>
      <c r="M145" s="83"/>
    </row>
  </sheetData>
  <mergeCells count="2">
    <mergeCell ref="A1:G1"/>
    <mergeCell ref="A37:G38"/>
  </mergeCells>
  <pageMargins left="0.7" right="0.7" top="0.75" bottom="0.75" header="0.3" footer="0.3"/>
  <pageSetup orientation="landscape"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workbookViewId="0">
      <selection sqref="A1:G1"/>
    </sheetView>
  </sheetViews>
  <sheetFormatPr defaultColWidth="9" defaultRowHeight="14.25" x14ac:dyDescent="0.2"/>
  <cols>
    <col min="1" max="1" width="35" style="1" customWidth="1"/>
    <col min="2" max="2" width="14.75" style="1" bestFit="1" customWidth="1"/>
    <col min="3" max="3" width="16.5" style="1" bestFit="1" customWidth="1"/>
    <col min="4" max="4" width="14.75" style="1" bestFit="1" customWidth="1"/>
    <col min="5" max="5" width="14" style="1" customWidth="1"/>
    <col min="6" max="6" width="14.75" style="1" bestFit="1" customWidth="1"/>
    <col min="7" max="7" width="15.75" style="1" customWidth="1"/>
    <col min="8" max="16384" width="9" style="1"/>
  </cols>
  <sheetData>
    <row r="1" spans="1:7" s="99" customFormat="1" ht="34.5" customHeight="1" x14ac:dyDescent="0.3">
      <c r="A1" s="665" t="s">
        <v>332</v>
      </c>
      <c r="B1" s="665"/>
      <c r="C1" s="665"/>
      <c r="D1" s="665"/>
      <c r="E1" s="665"/>
      <c r="F1" s="665"/>
      <c r="G1" s="665"/>
    </row>
    <row r="2" spans="1:7" ht="17.25" thickBot="1" x14ac:dyDescent="0.3">
      <c r="A2" s="324"/>
      <c r="B2" s="325"/>
      <c r="C2" s="325"/>
      <c r="D2" s="325"/>
      <c r="E2" s="325"/>
      <c r="F2" s="325"/>
      <c r="G2" s="325"/>
    </row>
    <row r="3" spans="1:7" s="128" customFormat="1" ht="15.75" thickBot="1" x14ac:dyDescent="0.3">
      <c r="A3" s="345" t="s">
        <v>328</v>
      </c>
      <c r="B3" s="533" t="s">
        <v>235</v>
      </c>
      <c r="C3" s="394" t="s">
        <v>158</v>
      </c>
      <c r="D3" s="395" t="s">
        <v>296</v>
      </c>
      <c r="E3" s="108" t="s">
        <v>267</v>
      </c>
      <c r="F3" s="395" t="s">
        <v>331</v>
      </c>
      <c r="G3" s="108" t="s">
        <v>330</v>
      </c>
    </row>
    <row r="4" spans="1:7" s="128" customFormat="1" ht="15" x14ac:dyDescent="0.25">
      <c r="A4" s="253" t="s">
        <v>13</v>
      </c>
      <c r="B4" s="176">
        <v>685498598.80200005</v>
      </c>
      <c r="C4" s="396">
        <v>7852969904.3509998</v>
      </c>
      <c r="D4" s="176">
        <v>448976799.40899998</v>
      </c>
      <c r="E4" s="397">
        <v>6846848480.4650002</v>
      </c>
      <c r="F4" s="176">
        <v>444980765.37199998</v>
      </c>
      <c r="G4" s="397">
        <v>7077257991.8079996</v>
      </c>
    </row>
    <row r="5" spans="1:7" s="99" customFormat="1" ht="15" x14ac:dyDescent="0.25">
      <c r="A5" s="254" t="s">
        <v>20</v>
      </c>
      <c r="B5" s="176">
        <v>127255056.04000001</v>
      </c>
      <c r="C5" s="396">
        <v>710516574.42999995</v>
      </c>
      <c r="D5" s="176">
        <v>93873663.659999996</v>
      </c>
      <c r="E5" s="396">
        <v>582857398.21000004</v>
      </c>
      <c r="F5" s="176">
        <v>93882924.659999996</v>
      </c>
      <c r="G5" s="396">
        <v>1001514072.53</v>
      </c>
    </row>
    <row r="6" spans="1:7" s="99" customFormat="1" ht="15" x14ac:dyDescent="0.25">
      <c r="A6" s="254" t="s">
        <v>18</v>
      </c>
      <c r="B6" s="176">
        <v>177606804.21799999</v>
      </c>
      <c r="C6" s="396">
        <v>1638535305.7590001</v>
      </c>
      <c r="D6" s="176">
        <v>93677626.967999995</v>
      </c>
      <c r="E6" s="396">
        <v>1377703447.1500001</v>
      </c>
      <c r="F6" s="176">
        <v>92940009.268000007</v>
      </c>
      <c r="G6" s="396">
        <v>1468762355.648</v>
      </c>
    </row>
    <row r="7" spans="1:7" s="99" customFormat="1" ht="15" x14ac:dyDescent="0.25">
      <c r="A7" s="254" t="s">
        <v>19</v>
      </c>
      <c r="B7" s="176">
        <v>151306167.53</v>
      </c>
      <c r="C7" s="396">
        <v>599825245.48199999</v>
      </c>
      <c r="D7" s="176">
        <v>84581174.709999993</v>
      </c>
      <c r="E7" s="396">
        <v>537217951.32700002</v>
      </c>
      <c r="F7" s="176">
        <v>82317985.430000007</v>
      </c>
      <c r="G7" s="396">
        <v>552977188.92999995</v>
      </c>
    </row>
    <row r="8" spans="1:7" s="99" customFormat="1" ht="15" x14ac:dyDescent="0.25">
      <c r="A8" s="254" t="s">
        <v>14</v>
      </c>
      <c r="B8" s="176">
        <v>393874032.55800003</v>
      </c>
      <c r="C8" s="396">
        <v>1559904041.2939999</v>
      </c>
      <c r="D8" s="176">
        <v>59733260.093000002</v>
      </c>
      <c r="E8" s="396">
        <v>646694568.5</v>
      </c>
      <c r="F8" s="176">
        <v>59201175.432999998</v>
      </c>
      <c r="G8" s="396">
        <v>754066413.82799995</v>
      </c>
    </row>
    <row r="9" spans="1:7" s="99" customFormat="1" ht="15" x14ac:dyDescent="0.25">
      <c r="A9" s="254" t="s">
        <v>22</v>
      </c>
      <c r="B9" s="176">
        <v>112063682.65000001</v>
      </c>
      <c r="C9" s="396">
        <v>779711068.96399999</v>
      </c>
      <c r="D9" s="176">
        <v>59219629.960000001</v>
      </c>
      <c r="E9" s="396">
        <v>764505977</v>
      </c>
      <c r="F9" s="176">
        <v>56808034.729999997</v>
      </c>
      <c r="G9" s="396">
        <v>764219858.18700004</v>
      </c>
    </row>
    <row r="10" spans="1:7" s="99" customFormat="1" ht="15" x14ac:dyDescent="0.25">
      <c r="A10" s="254" t="s">
        <v>17</v>
      </c>
      <c r="B10" s="176">
        <v>175442901.56</v>
      </c>
      <c r="C10" s="396">
        <v>862031702.16400003</v>
      </c>
      <c r="D10" s="176">
        <v>49816785.799999997</v>
      </c>
      <c r="E10" s="396">
        <v>299479965.77999997</v>
      </c>
      <c r="F10" s="176">
        <v>49793750.920000002</v>
      </c>
      <c r="G10" s="396">
        <v>373361280.06699997</v>
      </c>
    </row>
    <row r="11" spans="1:7" s="99" customFormat="1" ht="15" x14ac:dyDescent="0.25">
      <c r="A11" s="254" t="s">
        <v>294</v>
      </c>
      <c r="B11" s="176">
        <v>230804982.472</v>
      </c>
      <c r="C11" s="396">
        <v>685075218.14499998</v>
      </c>
      <c r="D11" s="176">
        <v>45294878.200000003</v>
      </c>
      <c r="E11" s="396">
        <v>391283093.48799998</v>
      </c>
      <c r="F11" s="176">
        <v>44756280.5</v>
      </c>
      <c r="G11" s="396">
        <v>380258518.67699999</v>
      </c>
    </row>
    <row r="12" spans="1:7" s="99" customFormat="1" ht="15" x14ac:dyDescent="0.25">
      <c r="A12" s="254" t="s">
        <v>23</v>
      </c>
      <c r="B12" s="176">
        <v>43899525</v>
      </c>
      <c r="C12" s="396">
        <v>353235541.546</v>
      </c>
      <c r="D12" s="176">
        <v>40020722</v>
      </c>
      <c r="E12" s="396">
        <v>334750291.87</v>
      </c>
      <c r="F12" s="176">
        <v>40022723</v>
      </c>
      <c r="G12" s="396">
        <v>286225796.73900002</v>
      </c>
    </row>
    <row r="13" spans="1:7" s="99" customFormat="1" ht="15" x14ac:dyDescent="0.25">
      <c r="A13" s="254" t="s">
        <v>21</v>
      </c>
      <c r="B13" s="176">
        <v>54696948.365999997</v>
      </c>
      <c r="C13" s="396">
        <v>208180754.98199999</v>
      </c>
      <c r="D13" s="176">
        <v>36352167.865999997</v>
      </c>
      <c r="E13" s="396">
        <v>170462914.553</v>
      </c>
      <c r="F13" s="176">
        <v>36187264.876000002</v>
      </c>
      <c r="G13" s="396">
        <v>168340669.49900001</v>
      </c>
    </row>
    <row r="14" spans="1:7" s="99" customFormat="1" ht="15" x14ac:dyDescent="0.25">
      <c r="A14" s="254" t="s">
        <v>26</v>
      </c>
      <c r="B14" s="176">
        <v>26644514.93</v>
      </c>
      <c r="C14" s="396">
        <v>421058758.10500002</v>
      </c>
      <c r="D14" s="176">
        <v>27480734.23</v>
      </c>
      <c r="E14" s="396">
        <v>481231720.89399999</v>
      </c>
      <c r="F14" s="176">
        <v>28772110.73</v>
      </c>
      <c r="G14" s="396">
        <v>580578942.42700005</v>
      </c>
    </row>
    <row r="15" spans="1:7" s="99" customFormat="1" ht="15" x14ac:dyDescent="0.25">
      <c r="A15" s="254" t="s">
        <v>16</v>
      </c>
      <c r="B15" s="176">
        <v>254025383.23800001</v>
      </c>
      <c r="C15" s="396">
        <v>1275196940.849</v>
      </c>
      <c r="D15" s="176">
        <v>28256787.289999999</v>
      </c>
      <c r="E15" s="396">
        <v>200650270.56999999</v>
      </c>
      <c r="F15" s="176">
        <v>28234940.289999999</v>
      </c>
      <c r="G15" s="396">
        <v>223963369.34099999</v>
      </c>
    </row>
    <row r="16" spans="1:7" s="99" customFormat="1" ht="15" x14ac:dyDescent="0.25">
      <c r="A16" s="254" t="s">
        <v>15</v>
      </c>
      <c r="B16" s="176">
        <v>228497775.678</v>
      </c>
      <c r="C16" s="396">
        <v>971255839.64900005</v>
      </c>
      <c r="D16" s="176">
        <v>23574502.493000001</v>
      </c>
      <c r="E16" s="396">
        <v>191519774.329</v>
      </c>
      <c r="F16" s="176">
        <v>23449630.033</v>
      </c>
      <c r="G16" s="396">
        <v>183989841.89199999</v>
      </c>
    </row>
    <row r="17" spans="1:7" s="99" customFormat="1" ht="15" x14ac:dyDescent="0.25">
      <c r="A17" s="254" t="s">
        <v>122</v>
      </c>
      <c r="B17" s="176">
        <v>20544259.710000001</v>
      </c>
      <c r="C17" s="396">
        <v>561304797.86000001</v>
      </c>
      <c r="D17" s="176">
        <v>20411627.890000001</v>
      </c>
      <c r="E17" s="396">
        <v>556473566.98000002</v>
      </c>
      <c r="F17" s="176">
        <v>19991245.620000001</v>
      </c>
      <c r="G17" s="396">
        <v>594600153.46000004</v>
      </c>
    </row>
    <row r="18" spans="1:7" s="99" customFormat="1" ht="15" x14ac:dyDescent="0.25">
      <c r="A18" s="254" t="s">
        <v>25</v>
      </c>
      <c r="B18" s="176">
        <v>13262578.630000001</v>
      </c>
      <c r="C18" s="396">
        <v>188892382.88299999</v>
      </c>
      <c r="D18" s="176">
        <v>11626287.51</v>
      </c>
      <c r="E18" s="396">
        <v>241850051.37</v>
      </c>
      <c r="F18" s="176">
        <v>11429081.4</v>
      </c>
      <c r="G18" s="396">
        <v>253893596.086</v>
      </c>
    </row>
    <row r="19" spans="1:7" s="99" customFormat="1" ht="15" x14ac:dyDescent="0.25">
      <c r="A19" s="254" t="s">
        <v>126</v>
      </c>
      <c r="B19" s="176">
        <v>9455605.1699999999</v>
      </c>
      <c r="C19" s="396">
        <v>128959999.06</v>
      </c>
      <c r="D19" s="176">
        <v>10481959.640000001</v>
      </c>
      <c r="E19" s="396">
        <v>134360289.19</v>
      </c>
      <c r="F19" s="176">
        <v>10454291.720000001</v>
      </c>
      <c r="G19" s="396">
        <v>131763567.13</v>
      </c>
    </row>
    <row r="20" spans="1:7" s="99" customFormat="1" ht="15" x14ac:dyDescent="0.25">
      <c r="A20" s="254" t="s">
        <v>123</v>
      </c>
      <c r="B20" s="176">
        <v>5563900.3700000001</v>
      </c>
      <c r="C20" s="396">
        <v>46201297.149999999</v>
      </c>
      <c r="D20" s="176">
        <v>5522072.1200000001</v>
      </c>
      <c r="E20" s="396">
        <v>72708693.430000007</v>
      </c>
      <c r="F20" s="176">
        <v>5631985.1500000004</v>
      </c>
      <c r="G20" s="396">
        <v>75337571.049999997</v>
      </c>
    </row>
    <row r="21" spans="1:7" s="99" customFormat="1" ht="15" x14ac:dyDescent="0.25">
      <c r="A21" s="254" t="s">
        <v>127</v>
      </c>
      <c r="B21" s="176">
        <v>3681394.97</v>
      </c>
      <c r="C21" s="396">
        <v>154224128.47</v>
      </c>
      <c r="D21" s="176">
        <v>3780248.74</v>
      </c>
      <c r="E21" s="396">
        <v>156707113.43000001</v>
      </c>
      <c r="F21" s="176">
        <v>3834316.22</v>
      </c>
      <c r="G21" s="396">
        <v>160983288.16</v>
      </c>
    </row>
    <row r="22" spans="1:7" s="99" customFormat="1" ht="15" x14ac:dyDescent="0.25">
      <c r="A22" s="254" t="s">
        <v>28</v>
      </c>
      <c r="B22" s="176">
        <v>5428199.7599999998</v>
      </c>
      <c r="C22" s="396">
        <v>80853181.936000004</v>
      </c>
      <c r="D22" s="176">
        <v>3359094.06</v>
      </c>
      <c r="E22" s="396">
        <v>76225472.875</v>
      </c>
      <c r="F22" s="176">
        <v>3402964.43</v>
      </c>
      <c r="G22" s="396">
        <v>71715494.567000002</v>
      </c>
    </row>
    <row r="23" spans="1:7" s="99" customFormat="1" ht="15" x14ac:dyDescent="0.25">
      <c r="A23" s="254" t="s">
        <v>24</v>
      </c>
      <c r="B23" s="176">
        <v>18402031.559999999</v>
      </c>
      <c r="C23" s="396">
        <v>90035266.415000007</v>
      </c>
      <c r="D23" s="176">
        <v>1963372.69</v>
      </c>
      <c r="E23" s="396">
        <v>39875310.75</v>
      </c>
      <c r="F23" s="176">
        <v>1977644.46</v>
      </c>
      <c r="G23" s="396">
        <v>37865032.287</v>
      </c>
    </row>
    <row r="24" spans="1:7" s="99" customFormat="1" ht="15" x14ac:dyDescent="0.25">
      <c r="A24" s="254" t="s">
        <v>29</v>
      </c>
      <c r="B24" s="176">
        <v>3987656.47</v>
      </c>
      <c r="C24" s="396">
        <v>31142015.149999999</v>
      </c>
      <c r="D24" s="176">
        <v>1907015.98</v>
      </c>
      <c r="E24" s="396">
        <v>21933668.280000001</v>
      </c>
      <c r="F24" s="176">
        <v>1927578.47</v>
      </c>
      <c r="G24" s="396">
        <v>17629999.429000001</v>
      </c>
    </row>
    <row r="25" spans="1:7" s="99" customFormat="1" ht="15" x14ac:dyDescent="0.25">
      <c r="A25" s="254" t="s">
        <v>27</v>
      </c>
      <c r="B25" s="176">
        <v>7150550.6200000001</v>
      </c>
      <c r="C25" s="396">
        <v>21971598.883000001</v>
      </c>
      <c r="D25" s="176">
        <v>392622.49</v>
      </c>
      <c r="E25" s="396">
        <v>4710327.26</v>
      </c>
      <c r="F25" s="176">
        <v>603840.49</v>
      </c>
      <c r="G25" s="396">
        <v>5697929.4610000001</v>
      </c>
    </row>
    <row r="26" spans="1:7" s="99" customFormat="1" ht="15" x14ac:dyDescent="0.25">
      <c r="A26" s="254" t="s">
        <v>125</v>
      </c>
      <c r="B26" s="176">
        <v>9166373.8699999992</v>
      </c>
      <c r="C26" s="396">
        <v>26450305.249000002</v>
      </c>
      <c r="D26" s="176">
        <v>285535.64</v>
      </c>
      <c r="E26" s="396">
        <v>3911659.99</v>
      </c>
      <c r="F26" s="176">
        <v>314904.92</v>
      </c>
      <c r="G26" s="396">
        <v>3525798.34</v>
      </c>
    </row>
    <row r="27" spans="1:7" s="99" customFormat="1" ht="15" x14ac:dyDescent="0.25">
      <c r="A27" s="254" t="s">
        <v>124</v>
      </c>
      <c r="B27" s="176">
        <v>11113507.146</v>
      </c>
      <c r="C27" s="396">
        <v>54891150.967</v>
      </c>
      <c r="D27" s="176">
        <v>293315.15999999997</v>
      </c>
      <c r="E27" s="396">
        <v>1691454.4620000001</v>
      </c>
      <c r="F27" s="176">
        <v>303230.15999999997</v>
      </c>
      <c r="G27" s="396">
        <v>3585143.915</v>
      </c>
    </row>
    <row r="28" spans="1:7" s="99" customFormat="1" ht="15.75" thickBot="1" x14ac:dyDescent="0.3">
      <c r="A28" s="255" t="s">
        <v>30</v>
      </c>
      <c r="B28" s="176">
        <v>995907.41</v>
      </c>
      <c r="C28" s="396">
        <v>4006082.11</v>
      </c>
      <c r="D28" s="176">
        <v>53271</v>
      </c>
      <c r="E28" s="398">
        <v>146804.31</v>
      </c>
      <c r="F28" s="176">
        <v>53271</v>
      </c>
      <c r="G28" s="398">
        <v>238532.995</v>
      </c>
    </row>
    <row r="29" spans="1:7" s="99" customFormat="1" ht="16.5" customHeight="1" thickBot="1" x14ac:dyDescent="0.3">
      <c r="A29" s="113" t="s">
        <v>1</v>
      </c>
      <c r="B29" s="269">
        <f>SUBTOTAL(109,Table922[FY 2016 SF])</f>
        <v>2770368338.7279992</v>
      </c>
      <c r="C29" s="399">
        <f>SUBTOTAL(109,Table922[FY 2016 AOC***])</f>
        <v>19306429101.853008</v>
      </c>
      <c r="D29" s="114">
        <f>SUBTOTAL(109,Table922[FY 2017 SF****])</f>
        <v>1150935155.5990005</v>
      </c>
      <c r="E29" s="399">
        <f>SUBTOTAL(109,Table922[FY 2017 AOC***])</f>
        <v>14135800266.463003</v>
      </c>
      <c r="F29" s="114">
        <f>SUBTOTAL(109,Table922[FY 2018 SF****])</f>
        <v>1141271949.2820005</v>
      </c>
      <c r="G29" s="399">
        <f>SUBTOTAL(109,Table922[FY 2018 AOC***])</f>
        <v>15172352406.453003</v>
      </c>
    </row>
    <row r="30" spans="1:7" s="99" customFormat="1" ht="15" x14ac:dyDescent="0.25">
      <c r="A30" s="128"/>
      <c r="B30" s="128"/>
      <c r="C30" s="128"/>
      <c r="D30" s="128"/>
      <c r="E30" s="128"/>
    </row>
    <row r="31" spans="1:7" s="146" customFormat="1" ht="15" x14ac:dyDescent="0.25">
      <c r="A31" s="147" t="s">
        <v>143</v>
      </c>
    </row>
    <row r="32" spans="1:7" s="146" customFormat="1" ht="15" x14ac:dyDescent="0.25">
      <c r="A32" s="230" t="s">
        <v>298</v>
      </c>
      <c r="B32" s="227"/>
      <c r="C32" s="227"/>
      <c r="D32" s="227"/>
      <c r="E32" s="227"/>
      <c r="F32" s="227"/>
      <c r="G32" s="231"/>
    </row>
    <row r="33" spans="1:7" s="146" customFormat="1" ht="15" x14ac:dyDescent="0.25">
      <c r="A33" s="146" t="s">
        <v>234</v>
      </c>
    </row>
    <row r="34" spans="1:7" s="146" customFormat="1" ht="15" x14ac:dyDescent="0.25">
      <c r="A34" s="146" t="s">
        <v>144</v>
      </c>
      <c r="C34" s="232"/>
    </row>
    <row r="35" spans="1:7" s="146" customFormat="1" ht="15" x14ac:dyDescent="0.25">
      <c r="A35" s="146" t="s">
        <v>435</v>
      </c>
      <c r="C35" s="232"/>
    </row>
    <row r="36" spans="1:7" s="146" customFormat="1" ht="15" x14ac:dyDescent="0.25">
      <c r="A36" s="146" t="s">
        <v>295</v>
      </c>
    </row>
    <row r="37" spans="1:7" s="146" customFormat="1" ht="15" x14ac:dyDescent="0.25"/>
    <row r="43" spans="1:7" x14ac:dyDescent="0.2">
      <c r="G43" s="237"/>
    </row>
    <row r="44" spans="1:7" x14ac:dyDescent="0.2">
      <c r="G44" s="281"/>
    </row>
    <row r="54" ht="15" customHeight="1" x14ac:dyDescent="0.2"/>
  </sheetData>
  <mergeCells count="1">
    <mergeCell ref="A1:G1"/>
  </mergeCells>
  <pageMargins left="0.7" right="0.7" top="0.75" bottom="0.75" header="0.3" footer="0.3"/>
  <pageSetup orientation="landscape" r:id="rId1"/>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workbookViewId="0"/>
  </sheetViews>
  <sheetFormatPr defaultColWidth="9" defaultRowHeight="12.75" x14ac:dyDescent="0.2"/>
  <cols>
    <col min="1" max="1" width="43.5" style="5" customWidth="1"/>
    <col min="2" max="2" width="15.375" style="5" customWidth="1"/>
    <col min="3" max="3" width="15.125" style="5" bestFit="1" customWidth="1"/>
    <col min="4" max="4" width="13.375" style="5" bestFit="1" customWidth="1"/>
    <col min="5" max="5" width="22" style="5" bestFit="1" customWidth="1"/>
    <col min="6" max="6" width="22.125" style="36" customWidth="1"/>
    <col min="7" max="16384" width="9" style="5"/>
  </cols>
  <sheetData>
    <row r="1" spans="1:7" s="81" customFormat="1" ht="18.75" x14ac:dyDescent="0.3">
      <c r="A1" s="148" t="s">
        <v>336</v>
      </c>
      <c r="B1" s="148"/>
      <c r="F1" s="80"/>
    </row>
    <row r="2" spans="1:7" ht="13.5" thickBot="1" x14ac:dyDescent="0.25">
      <c r="A2" s="2"/>
      <c r="B2" s="2"/>
      <c r="F2" s="390"/>
    </row>
    <row r="3" spans="1:7" s="99" customFormat="1" ht="15.75" thickBot="1" x14ac:dyDescent="0.3">
      <c r="A3" s="321"/>
      <c r="B3" s="666" t="s">
        <v>78</v>
      </c>
      <c r="C3" s="667"/>
      <c r="D3" s="667"/>
      <c r="E3" s="668"/>
      <c r="F3" s="391"/>
      <c r="G3" s="128"/>
    </row>
    <row r="4" spans="1:7" s="99" customFormat="1" ht="15.75" thickBot="1" x14ac:dyDescent="0.3">
      <c r="A4" s="322" t="s">
        <v>257</v>
      </c>
      <c r="B4" s="582" t="s">
        <v>235</v>
      </c>
      <c r="C4" s="582" t="s">
        <v>337</v>
      </c>
      <c r="D4" s="583" t="s">
        <v>329</v>
      </c>
      <c r="E4" s="584" t="s">
        <v>423</v>
      </c>
      <c r="F4" s="308"/>
    </row>
    <row r="5" spans="1:7" s="99" customFormat="1" ht="13.5" customHeight="1" x14ac:dyDescent="0.25">
      <c r="A5" s="267" t="s">
        <v>81</v>
      </c>
      <c r="B5" s="319">
        <v>54966108</v>
      </c>
      <c r="C5" s="392"/>
      <c r="D5" s="392"/>
      <c r="E5" s="242"/>
    </row>
    <row r="6" spans="1:7" s="99" customFormat="1" ht="13.5" customHeight="1" x14ac:dyDescent="0.25">
      <c r="A6" s="267" t="s">
        <v>82</v>
      </c>
      <c r="B6" s="320">
        <v>118661993.84299999</v>
      </c>
      <c r="C6" s="392"/>
      <c r="D6" s="392"/>
      <c r="E6" s="242"/>
    </row>
    <row r="7" spans="1:7" s="99" customFormat="1" ht="13.5" customHeight="1" x14ac:dyDescent="0.25">
      <c r="A7" s="267" t="s">
        <v>33</v>
      </c>
      <c r="B7" s="320">
        <v>3500679.81</v>
      </c>
      <c r="C7" s="392"/>
      <c r="D7" s="392"/>
      <c r="E7" s="242"/>
    </row>
    <row r="8" spans="1:7" s="99" customFormat="1" ht="13.5" customHeight="1" x14ac:dyDescent="0.25">
      <c r="A8" s="267" t="s">
        <v>34</v>
      </c>
      <c r="B8" s="320">
        <v>6644616</v>
      </c>
      <c r="C8" s="392"/>
      <c r="D8" s="392"/>
      <c r="E8" s="242"/>
    </row>
    <row r="9" spans="1:7" s="99" customFormat="1" ht="13.5" customHeight="1" x14ac:dyDescent="0.25">
      <c r="A9" s="267" t="s">
        <v>80</v>
      </c>
      <c r="B9" s="320">
        <v>18774760</v>
      </c>
      <c r="C9" s="392">
        <v>18452848</v>
      </c>
      <c r="D9" s="392">
        <v>18466382</v>
      </c>
      <c r="E9" s="242">
        <f>(Table1113[[#This Row],[FY 2018 SF]]-Table1113[[#This Row],[FY 2017 SF]])/Table1113[[#This Row],[FY 2017 SF]]</f>
        <v>7.3343691987274814E-4</v>
      </c>
    </row>
    <row r="10" spans="1:7" s="99" customFormat="1" ht="13.5" customHeight="1" x14ac:dyDescent="0.25">
      <c r="A10" s="267" t="s">
        <v>83</v>
      </c>
      <c r="B10" s="320">
        <v>2927237</v>
      </c>
      <c r="C10" s="392">
        <v>2914350</v>
      </c>
      <c r="D10" s="392">
        <v>2881698</v>
      </c>
      <c r="E10" s="242">
        <f>(Table1113[[#This Row],[FY 2018 SF]]-Table1113[[#This Row],[FY 2017 SF]])/Table1113[[#This Row],[FY 2017 SF]]</f>
        <v>-1.1203870502856554E-2</v>
      </c>
    </row>
    <row r="11" spans="1:7" s="99" customFormat="1" ht="13.5" customHeight="1" x14ac:dyDescent="0.25">
      <c r="A11" s="267" t="s">
        <v>84</v>
      </c>
      <c r="B11" s="320">
        <v>21779737</v>
      </c>
      <c r="C11" s="392">
        <v>21637387</v>
      </c>
      <c r="D11" s="392">
        <v>21580940</v>
      </c>
      <c r="E11" s="242">
        <f>(Table1113[[#This Row],[FY 2018 SF]]-Table1113[[#This Row],[FY 2017 SF]])/Table1113[[#This Row],[FY 2017 SF]]</f>
        <v>-2.6087715674725418E-3</v>
      </c>
    </row>
    <row r="12" spans="1:7" s="99" customFormat="1" ht="13.5" customHeight="1" x14ac:dyDescent="0.25">
      <c r="A12" s="267" t="s">
        <v>85</v>
      </c>
      <c r="B12" s="320">
        <v>6316207.3200000003</v>
      </c>
      <c r="C12" s="392">
        <v>6405993.5199999996</v>
      </c>
      <c r="D12" s="392">
        <v>6183281.5199999996</v>
      </c>
      <c r="E12" s="242">
        <f>(Table1113[[#This Row],[FY 2018 SF]]-Table1113[[#This Row],[FY 2017 SF]])/Table1113[[#This Row],[FY 2017 SF]]</f>
        <v>-3.4766191895866924E-2</v>
      </c>
    </row>
    <row r="13" spans="1:7" s="99" customFormat="1" ht="13.5" customHeight="1" x14ac:dyDescent="0.25">
      <c r="A13" s="267" t="s">
        <v>86</v>
      </c>
      <c r="B13" s="320">
        <v>6294200.8700000001</v>
      </c>
      <c r="C13" s="392">
        <v>6431445.8700000001</v>
      </c>
      <c r="D13" s="392">
        <v>6385700</v>
      </c>
      <c r="E13" s="242">
        <f>(Table1113[[#This Row],[FY 2018 SF]]-Table1113[[#This Row],[FY 2017 SF]])/Table1113[[#This Row],[FY 2017 SF]]</f>
        <v>-7.1128438184305375E-3</v>
      </c>
    </row>
    <row r="14" spans="1:7" s="99" customFormat="1" ht="13.5" customHeight="1" x14ac:dyDescent="0.25">
      <c r="A14" s="267" t="s">
        <v>88</v>
      </c>
      <c r="B14" s="320">
        <v>1842362</v>
      </c>
      <c r="C14" s="392">
        <v>1816937</v>
      </c>
      <c r="D14" s="392">
        <v>1841848</v>
      </c>
      <c r="E14" s="242">
        <f>(Table1113[[#This Row],[FY 2018 SF]]-Table1113[[#This Row],[FY 2017 SF]])/Table1113[[#This Row],[FY 2017 SF]]</f>
        <v>1.3710436850589756E-2</v>
      </c>
    </row>
    <row r="15" spans="1:7" s="99" customFormat="1" ht="13.5" customHeight="1" x14ac:dyDescent="0.25">
      <c r="A15" s="267" t="s">
        <v>89</v>
      </c>
      <c r="B15" s="320">
        <v>1248390</v>
      </c>
      <c r="C15" s="392">
        <v>1171676</v>
      </c>
      <c r="D15" s="392">
        <v>1114735</v>
      </c>
      <c r="E15" s="242">
        <f>(Table1113[[#This Row],[FY 2018 SF]]-Table1113[[#This Row],[FY 2017 SF]])/Table1113[[#This Row],[FY 2017 SF]]</f>
        <v>-4.8597905905728205E-2</v>
      </c>
    </row>
    <row r="16" spans="1:7" s="99" customFormat="1" ht="13.5" customHeight="1" x14ac:dyDescent="0.25">
      <c r="A16" s="267" t="s">
        <v>91</v>
      </c>
      <c r="B16" s="320">
        <v>907630.26</v>
      </c>
      <c r="C16" s="392">
        <v>907630.26</v>
      </c>
      <c r="D16" s="392">
        <v>1029203.803</v>
      </c>
      <c r="E16" s="242">
        <f>(Table1113[[#This Row],[FY 2018 SF]]-Table1113[[#This Row],[FY 2017 SF]])/Table1113[[#This Row],[FY 2017 SF]]</f>
        <v>0.13394611039081039</v>
      </c>
    </row>
    <row r="17" spans="1:7" s="99" customFormat="1" ht="13.5" customHeight="1" x14ac:dyDescent="0.25">
      <c r="A17" s="267" t="s">
        <v>87</v>
      </c>
      <c r="B17" s="320">
        <v>13612308.635</v>
      </c>
      <c r="C17" s="392">
        <v>13375614.875</v>
      </c>
      <c r="D17" s="392">
        <v>13255116.225</v>
      </c>
      <c r="E17" s="242">
        <f>(Table1113[[#This Row],[FY 2018 SF]]-Table1113[[#This Row],[FY 2017 SF]])/Table1113[[#This Row],[FY 2017 SF]]</f>
        <v>-9.0088307061846652E-3</v>
      </c>
    </row>
    <row r="18" spans="1:7" s="99" customFormat="1" ht="13.5" customHeight="1" x14ac:dyDescent="0.25">
      <c r="A18" s="267" t="s">
        <v>93</v>
      </c>
      <c r="B18" s="320">
        <v>3123409</v>
      </c>
      <c r="C18" s="392">
        <v>3099354</v>
      </c>
      <c r="D18" s="392">
        <v>3086554</v>
      </c>
      <c r="E18" s="242">
        <f>(Table1113[[#This Row],[FY 2018 SF]]-Table1113[[#This Row],[FY 2017 SF]])/Table1113[[#This Row],[FY 2017 SF]]</f>
        <v>-4.1298928744506113E-3</v>
      </c>
    </row>
    <row r="19" spans="1:7" s="99" customFormat="1" ht="13.5" customHeight="1" x14ac:dyDescent="0.25">
      <c r="A19" s="267" t="s">
        <v>92</v>
      </c>
      <c r="B19" s="320">
        <v>4551998.3</v>
      </c>
      <c r="C19" s="392">
        <v>4404107</v>
      </c>
      <c r="D19" s="392">
        <v>4227739</v>
      </c>
      <c r="E19" s="242">
        <f>(Table1113[[#This Row],[FY 2018 SF]]-Table1113[[#This Row],[FY 2017 SF]])/Table1113[[#This Row],[FY 2017 SF]]</f>
        <v>-4.0046256823460469E-2</v>
      </c>
    </row>
    <row r="20" spans="1:7" s="99" customFormat="1" ht="13.5" customHeight="1" x14ac:dyDescent="0.25">
      <c r="A20" s="267" t="s">
        <v>94</v>
      </c>
      <c r="B20" s="320">
        <v>15829775</v>
      </c>
      <c r="C20" s="392">
        <v>15811794</v>
      </c>
      <c r="D20" s="392">
        <v>15252779</v>
      </c>
      <c r="E20" s="242">
        <f>(Table1113[[#This Row],[FY 2018 SF]]-Table1113[[#This Row],[FY 2017 SF]])/Table1113[[#This Row],[FY 2017 SF]]</f>
        <v>-3.5354305779597181E-2</v>
      </c>
    </row>
    <row r="21" spans="1:7" s="99" customFormat="1" ht="13.5" customHeight="1" x14ac:dyDescent="0.25">
      <c r="A21" s="267" t="s">
        <v>35</v>
      </c>
      <c r="B21" s="320">
        <v>320514</v>
      </c>
      <c r="C21" s="392">
        <v>320214</v>
      </c>
      <c r="D21" s="392">
        <v>320214</v>
      </c>
      <c r="E21" s="242">
        <f>(Table1113[[#This Row],[FY 2018 SF]]-Table1113[[#This Row],[FY 2017 SF]])/Table1113[[#This Row],[FY 2017 SF]]</f>
        <v>0</v>
      </c>
    </row>
    <row r="22" spans="1:7" s="99" customFormat="1" ht="13.5" customHeight="1" x14ac:dyDescent="0.25">
      <c r="A22" s="267" t="s">
        <v>36</v>
      </c>
      <c r="B22" s="320">
        <v>343191739.75</v>
      </c>
      <c r="C22" s="392">
        <v>341904649.04000002</v>
      </c>
      <c r="D22" s="392">
        <v>339171550.98000002</v>
      </c>
      <c r="E22" s="242">
        <f>(Table1113[[#This Row],[FY 2018 SF]]-Table1113[[#This Row],[FY 2017 SF]])/Table1113[[#This Row],[FY 2017 SF]]</f>
        <v>-7.9937434827926316E-3</v>
      </c>
    </row>
    <row r="23" spans="1:7" s="99" customFormat="1" ht="13.5" customHeight="1" x14ac:dyDescent="0.25">
      <c r="A23" s="267" t="s">
        <v>37</v>
      </c>
      <c r="B23" s="320">
        <v>10382326</v>
      </c>
      <c r="C23" s="392">
        <v>10319246</v>
      </c>
      <c r="D23" s="392">
        <v>10179471</v>
      </c>
      <c r="E23" s="242">
        <f>(Table1113[[#This Row],[FY 2018 SF]]-Table1113[[#This Row],[FY 2017 SF]])/Table1113[[#This Row],[FY 2017 SF]]</f>
        <v>-1.3545078778042504E-2</v>
      </c>
    </row>
    <row r="24" spans="1:7" s="99" customFormat="1" ht="13.5" customHeight="1" x14ac:dyDescent="0.25">
      <c r="A24" s="267" t="s">
        <v>90</v>
      </c>
      <c r="B24" s="320">
        <v>50619053.170000002</v>
      </c>
      <c r="C24" s="527"/>
      <c r="D24" s="527"/>
      <c r="E24" s="242"/>
    </row>
    <row r="25" spans="1:7" s="99" customFormat="1" ht="15.75" thickBot="1" x14ac:dyDescent="0.3">
      <c r="A25" s="267" t="s">
        <v>95</v>
      </c>
      <c r="B25" s="320">
        <v>3552.8440000000001</v>
      </c>
      <c r="C25" s="528">
        <v>3552.8440000000001</v>
      </c>
      <c r="D25" s="528">
        <v>3552.8440000000001</v>
      </c>
      <c r="E25" s="242">
        <f>(Table1113[[#This Row],[FY 2018 SF]]-Table1113[[#This Row],[FY 2017 SF]])/Table1113[[#This Row],[FY 2017 SF]]</f>
        <v>0</v>
      </c>
    </row>
    <row r="26" spans="1:7" s="99" customFormat="1" ht="13.5" customHeight="1" thickBot="1" x14ac:dyDescent="0.3">
      <c r="A26" s="265" t="s">
        <v>1</v>
      </c>
      <c r="B26" s="234">
        <f>SUM(B5:B25)</f>
        <v>685498598.80199993</v>
      </c>
      <c r="C26" s="234">
        <f>SUM(C5:C25)</f>
        <v>448976799.40899998</v>
      </c>
      <c r="D26" s="234">
        <f>SUM(D5:D25)</f>
        <v>444980765.37199998</v>
      </c>
      <c r="E26" s="296">
        <f>(Table1113[[#This Row],[FY 2018 SF]]-Table1113[[#This Row],[FY 2017 SF]])/Table1113[[#This Row],[FY 2017 SF]]</f>
        <v>-8.9003129833436501E-3</v>
      </c>
      <c r="F26" s="118"/>
    </row>
    <row r="27" spans="1:7" s="99" customFormat="1" ht="13.5" customHeight="1" x14ac:dyDescent="0.25">
      <c r="A27" s="332"/>
      <c r="B27" s="333"/>
      <c r="C27" s="333"/>
      <c r="D27" s="333"/>
      <c r="E27" s="333"/>
      <c r="F27" s="334"/>
      <c r="G27" s="118"/>
    </row>
    <row r="28" spans="1:7" s="99" customFormat="1" ht="15" x14ac:dyDescent="0.25">
      <c r="A28" s="109" t="s">
        <v>143</v>
      </c>
      <c r="B28" s="109"/>
      <c r="F28" s="240"/>
    </row>
    <row r="29" spans="1:7" s="99" customFormat="1" ht="15" x14ac:dyDescent="0.25">
      <c r="A29" s="128" t="s">
        <v>297</v>
      </c>
      <c r="B29" s="128"/>
      <c r="C29" s="125"/>
      <c r="D29" s="126"/>
      <c r="E29" s="127"/>
      <c r="F29" s="125"/>
    </row>
    <row r="30" spans="1:7" s="99" customFormat="1" ht="15" x14ac:dyDescent="0.25">
      <c r="A30" s="99" t="s">
        <v>436</v>
      </c>
      <c r="F30" s="118"/>
    </row>
    <row r="31" spans="1:7" s="1" customFormat="1" ht="90" customHeight="1" x14ac:dyDescent="0.25">
      <c r="A31" s="669" t="s">
        <v>258</v>
      </c>
      <c r="B31" s="669"/>
      <c r="C31" s="669"/>
      <c r="D31" s="669"/>
      <c r="E31" s="669"/>
      <c r="F31" s="283"/>
    </row>
    <row r="32" spans="1:7" s="1" customFormat="1" ht="14.25" x14ac:dyDescent="0.2">
      <c r="F32" s="283"/>
    </row>
    <row r="33" spans="6:6" s="1" customFormat="1" ht="14.25" x14ac:dyDescent="0.2">
      <c r="F33" s="283"/>
    </row>
    <row r="34" spans="6:6" s="1" customFormat="1" ht="14.25" x14ac:dyDescent="0.2">
      <c r="F34" s="283"/>
    </row>
    <row r="35" spans="6:6" s="1" customFormat="1" ht="14.25" x14ac:dyDescent="0.2">
      <c r="F35" s="283"/>
    </row>
    <row r="36" spans="6:6" s="1" customFormat="1" ht="14.25" x14ac:dyDescent="0.2">
      <c r="F36" s="283"/>
    </row>
    <row r="37" spans="6:6" s="1" customFormat="1" ht="14.25" x14ac:dyDescent="0.2">
      <c r="F37" s="283"/>
    </row>
    <row r="38" spans="6:6" s="1" customFormat="1" ht="14.25" x14ac:dyDescent="0.2">
      <c r="F38" s="283"/>
    </row>
    <row r="39" spans="6:6" s="1" customFormat="1" ht="14.25" x14ac:dyDescent="0.2">
      <c r="F39" s="283"/>
    </row>
    <row r="40" spans="6:6" s="1" customFormat="1" ht="14.25" x14ac:dyDescent="0.2">
      <c r="F40" s="283"/>
    </row>
    <row r="41" spans="6:6" s="1" customFormat="1" ht="14.25" x14ac:dyDescent="0.2">
      <c r="F41" s="283"/>
    </row>
    <row r="42" spans="6:6" s="1" customFormat="1" ht="14.25" x14ac:dyDescent="0.2">
      <c r="F42" s="283"/>
    </row>
    <row r="43" spans="6:6" s="1" customFormat="1" ht="14.25" x14ac:dyDescent="0.2">
      <c r="F43" s="283"/>
    </row>
    <row r="45" spans="6:6" s="1" customFormat="1" ht="14.25" x14ac:dyDescent="0.2">
      <c r="F45" s="283"/>
    </row>
    <row r="46" spans="6:6" s="1" customFormat="1" ht="14.25" x14ac:dyDescent="0.2">
      <c r="F46" s="283"/>
    </row>
    <row r="47" spans="6:6" s="1" customFormat="1" ht="14.25" x14ac:dyDescent="0.2">
      <c r="F47" s="283"/>
    </row>
    <row r="48" spans="6:6" s="1" customFormat="1" ht="14.25" x14ac:dyDescent="0.2">
      <c r="F48" s="283"/>
    </row>
    <row r="49" spans="6:6" s="1" customFormat="1" ht="14.25" x14ac:dyDescent="0.2">
      <c r="F49" s="283"/>
    </row>
    <row r="75" spans="3:3" x14ac:dyDescent="0.2">
      <c r="C75" s="37"/>
    </row>
  </sheetData>
  <mergeCells count="2">
    <mergeCell ref="B3:E3"/>
    <mergeCell ref="A31:E31"/>
  </mergeCells>
  <pageMargins left="0.25" right="0.25" top="0.75" bottom="0.75" header="0.3" footer="0.3"/>
  <pageSetup orientation="landscape" r:id="rId1"/>
  <ignoredErrors>
    <ignoredError sqref="E10:E23 E25:E26" calculatedColumn="1"/>
  </ignoredErrors>
  <drawing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8"/>
  <sheetViews>
    <sheetView workbookViewId="0"/>
  </sheetViews>
  <sheetFormatPr defaultColWidth="9" defaultRowHeight="12.75" x14ac:dyDescent="0.2"/>
  <cols>
    <col min="1" max="1" width="38.375" style="5" bestFit="1" customWidth="1"/>
    <col min="2" max="2" width="14.25" style="5" customWidth="1"/>
    <col min="3" max="3" width="14.25" style="5" bestFit="1" customWidth="1"/>
    <col min="4" max="4" width="13.375" style="5" bestFit="1" customWidth="1"/>
    <col min="5" max="5" width="22" style="5" bestFit="1" customWidth="1"/>
    <col min="6" max="6" width="23.5" style="5" customWidth="1"/>
    <col min="7" max="16384" width="9" style="5"/>
  </cols>
  <sheetData>
    <row r="1" spans="1:7" s="81" customFormat="1" ht="18.75" x14ac:dyDescent="0.3">
      <c r="A1" s="148" t="s">
        <v>338</v>
      </c>
      <c r="B1" s="148"/>
    </row>
    <row r="2" spans="1:7" ht="13.5" thickBot="1" x14ac:dyDescent="0.25">
      <c r="A2" s="2"/>
      <c r="B2" s="2"/>
    </row>
    <row r="3" spans="1:7" s="99" customFormat="1" ht="15.75" thickBot="1" x14ac:dyDescent="0.3">
      <c r="A3" s="241"/>
      <c r="B3" s="666" t="s">
        <v>79</v>
      </c>
      <c r="C3" s="667"/>
      <c r="D3" s="667"/>
      <c r="E3" s="667"/>
      <c r="F3" s="389"/>
      <c r="G3" s="128"/>
    </row>
    <row r="4" spans="1:7" s="99" customFormat="1" ht="15.75" thickBot="1" x14ac:dyDescent="0.3">
      <c r="A4" s="316" t="s">
        <v>257</v>
      </c>
      <c r="B4" s="582" t="s">
        <v>157</v>
      </c>
      <c r="C4" s="583" t="s">
        <v>265</v>
      </c>
      <c r="D4" s="583" t="s">
        <v>339</v>
      </c>
      <c r="E4" s="585" t="s">
        <v>423</v>
      </c>
    </row>
    <row r="5" spans="1:7" s="99" customFormat="1" ht="15" x14ac:dyDescent="0.25">
      <c r="A5" s="256" t="s">
        <v>81</v>
      </c>
      <c r="B5" s="112">
        <v>16592035</v>
      </c>
      <c r="C5" s="129"/>
      <c r="D5" s="129"/>
      <c r="E5" s="149"/>
    </row>
    <row r="6" spans="1:7" s="99" customFormat="1" ht="15" x14ac:dyDescent="0.25">
      <c r="A6" s="300" t="s">
        <v>82</v>
      </c>
      <c r="B6" s="112">
        <v>42640189.049999997</v>
      </c>
      <c r="C6" s="129"/>
      <c r="D6" s="129"/>
      <c r="E6" s="149"/>
    </row>
    <row r="7" spans="1:7" s="99" customFormat="1" ht="15" x14ac:dyDescent="0.25">
      <c r="A7" s="256" t="s">
        <v>33</v>
      </c>
      <c r="B7" s="112">
        <v>2776988.8</v>
      </c>
      <c r="C7" s="129"/>
      <c r="D7" s="129"/>
      <c r="E7" s="149"/>
    </row>
    <row r="8" spans="1:7" s="99" customFormat="1" ht="15" x14ac:dyDescent="0.25">
      <c r="A8" s="300" t="s">
        <v>34</v>
      </c>
      <c r="B8" s="112">
        <v>1350</v>
      </c>
      <c r="C8" s="129"/>
      <c r="D8" s="129"/>
      <c r="E8" s="149"/>
    </row>
    <row r="9" spans="1:7" s="99" customFormat="1" ht="15" x14ac:dyDescent="0.25">
      <c r="A9" s="256" t="s">
        <v>80</v>
      </c>
      <c r="B9" s="112">
        <v>3944459</v>
      </c>
      <c r="C9" s="129">
        <v>3838656</v>
      </c>
      <c r="D9" s="129">
        <v>3850915</v>
      </c>
      <c r="E9" s="149">
        <f>(Table128[[#This Row],[FY 2018]]-Table128[[#This Row],[FY 2017]])/Table128[[#This Row],[FY 2017]]</f>
        <v>3.1935656646492937E-3</v>
      </c>
    </row>
    <row r="10" spans="1:7" s="99" customFormat="1" ht="15" x14ac:dyDescent="0.25">
      <c r="A10" s="300" t="s">
        <v>83</v>
      </c>
      <c r="B10" s="112">
        <v>614607</v>
      </c>
      <c r="C10" s="129">
        <v>607588</v>
      </c>
      <c r="D10" s="129">
        <v>605311</v>
      </c>
      <c r="E10" s="149">
        <f>(Table128[[#This Row],[FY 2018]]-Table128[[#This Row],[FY 2017]])/Table128[[#This Row],[FY 2017]]</f>
        <v>-3.7476052851603391E-3</v>
      </c>
    </row>
    <row r="11" spans="1:7" s="99" customFormat="1" ht="15" x14ac:dyDescent="0.25">
      <c r="A11" s="256" t="s">
        <v>84</v>
      </c>
      <c r="B11" s="112">
        <v>11557567</v>
      </c>
      <c r="C11" s="129">
        <v>12006501</v>
      </c>
      <c r="D11" s="129">
        <v>11817608</v>
      </c>
      <c r="E11" s="149">
        <f>(Table128[[#This Row],[FY 2018]]-Table128[[#This Row],[FY 2017]])/Table128[[#This Row],[FY 2017]]</f>
        <v>-1.573256021883478E-2</v>
      </c>
    </row>
    <row r="12" spans="1:7" s="99" customFormat="1" ht="15" x14ac:dyDescent="0.25">
      <c r="A12" s="300" t="s">
        <v>85</v>
      </c>
      <c r="B12" s="112">
        <v>877646.32</v>
      </c>
      <c r="C12" s="129">
        <v>864886.77</v>
      </c>
      <c r="D12" s="129">
        <v>862646.71</v>
      </c>
      <c r="E12" s="149">
        <f>(Table128[[#This Row],[FY 2018]]-Table128[[#This Row],[FY 2017]])/Table128[[#This Row],[FY 2017]]</f>
        <v>-2.5900037758700548E-3</v>
      </c>
    </row>
    <row r="13" spans="1:7" s="99" customFormat="1" ht="15" x14ac:dyDescent="0.25">
      <c r="A13" s="256" t="s">
        <v>86</v>
      </c>
      <c r="B13" s="112">
        <v>2553909.5</v>
      </c>
      <c r="C13" s="129">
        <v>2716338.5</v>
      </c>
      <c r="D13" s="129">
        <v>2716089</v>
      </c>
      <c r="E13" s="149">
        <f>(Table128[[#This Row],[FY 2018]]-Table128[[#This Row],[FY 2017]])/Table128[[#This Row],[FY 2017]]</f>
        <v>-9.1851586243761596E-5</v>
      </c>
    </row>
    <row r="14" spans="1:7" s="99" customFormat="1" ht="15" x14ac:dyDescent="0.25">
      <c r="A14" s="300" t="s">
        <v>88</v>
      </c>
      <c r="B14" s="112">
        <v>4314702</v>
      </c>
      <c r="C14" s="129">
        <v>4186350</v>
      </c>
      <c r="D14" s="129">
        <v>4086163</v>
      </c>
      <c r="E14" s="149">
        <f>(Table128[[#This Row],[FY 2018]]-Table128[[#This Row],[FY 2017]])/Table128[[#This Row],[FY 2017]]</f>
        <v>-2.3931826053722217E-2</v>
      </c>
    </row>
    <row r="15" spans="1:7" s="99" customFormat="1" ht="15" x14ac:dyDescent="0.25">
      <c r="A15" s="256" t="s">
        <v>89</v>
      </c>
      <c r="B15" s="112">
        <v>1030384</v>
      </c>
      <c r="C15" s="129">
        <v>1020890</v>
      </c>
      <c r="D15" s="129">
        <v>1038769</v>
      </c>
      <c r="E15" s="149">
        <f>(Table128[[#This Row],[FY 2018]]-Table128[[#This Row],[FY 2017]])/Table128[[#This Row],[FY 2017]]</f>
        <v>1.7513150290432856E-2</v>
      </c>
    </row>
    <row r="16" spans="1:7" s="99" customFormat="1" ht="15" x14ac:dyDescent="0.25">
      <c r="A16" s="300" t="s">
        <v>91</v>
      </c>
      <c r="B16" s="112">
        <v>66183</v>
      </c>
      <c r="C16" s="129">
        <v>66183</v>
      </c>
      <c r="D16" s="129">
        <v>66689</v>
      </c>
      <c r="E16" s="149">
        <f>(Table128[[#This Row],[FY 2018]]-Table128[[#This Row],[FY 2017]])/Table128[[#This Row],[FY 2017]]</f>
        <v>7.6454678693924421E-3</v>
      </c>
    </row>
    <row r="17" spans="1:6" s="99" customFormat="1" ht="15" x14ac:dyDescent="0.25">
      <c r="A17" s="256" t="s">
        <v>87</v>
      </c>
      <c r="B17" s="112">
        <v>13546852.33</v>
      </c>
      <c r="C17" s="129">
        <v>13454174.57</v>
      </c>
      <c r="D17" s="129">
        <v>13356436.289999999</v>
      </c>
      <c r="E17" s="149">
        <f>(Table128[[#This Row],[FY 2018]]-Table128[[#This Row],[FY 2017]])/Table128[[#This Row],[FY 2017]]</f>
        <v>-7.2645318738421265E-3</v>
      </c>
    </row>
    <row r="18" spans="1:6" s="99" customFormat="1" ht="15" x14ac:dyDescent="0.25">
      <c r="A18" s="300" t="s">
        <v>92</v>
      </c>
      <c r="B18" s="112">
        <v>2456243</v>
      </c>
      <c r="C18" s="129">
        <v>2545164</v>
      </c>
      <c r="D18" s="129">
        <v>2526231</v>
      </c>
      <c r="E18" s="149">
        <f>(Table128[[#This Row],[FY 2018]]-Table128[[#This Row],[FY 2017]])/Table128[[#This Row],[FY 2017]]</f>
        <v>-7.4388133731264471E-3</v>
      </c>
    </row>
    <row r="19" spans="1:6" s="99" customFormat="1" ht="15" x14ac:dyDescent="0.25">
      <c r="A19" s="256" t="s">
        <v>94</v>
      </c>
      <c r="B19" s="112">
        <v>6277336</v>
      </c>
      <c r="C19" s="129">
        <v>6036870</v>
      </c>
      <c r="D19" s="129">
        <v>6035687</v>
      </c>
      <c r="E19" s="149">
        <f>(Table128[[#This Row],[FY 2018]]-Table128[[#This Row],[FY 2017]])/Table128[[#This Row],[FY 2017]]</f>
        <v>-1.9596247724400228E-4</v>
      </c>
    </row>
    <row r="20" spans="1:6" s="99" customFormat="1" ht="15" x14ac:dyDescent="0.25">
      <c r="A20" s="300" t="s">
        <v>35</v>
      </c>
      <c r="B20" s="112">
        <v>87215</v>
      </c>
      <c r="C20" s="129">
        <v>87215</v>
      </c>
      <c r="D20" s="129">
        <v>87215</v>
      </c>
      <c r="E20" s="149">
        <f>(Table128[[#This Row],[FY 2018]]-Table128[[#This Row],[FY 2017]])/Table128[[#This Row],[FY 2017]]</f>
        <v>0</v>
      </c>
    </row>
    <row r="21" spans="1:6" s="99" customFormat="1" ht="15" x14ac:dyDescent="0.25">
      <c r="A21" s="256" t="s">
        <v>36</v>
      </c>
      <c r="B21" s="112">
        <v>31729070.09</v>
      </c>
      <c r="C21" s="129">
        <v>32485525.870000001</v>
      </c>
      <c r="D21" s="129">
        <v>30846079.43</v>
      </c>
      <c r="E21" s="149">
        <f>(Table128[[#This Row],[FY 2018]]-Table128[[#This Row],[FY 2017]])/Table128[[#This Row],[FY 2017]]</f>
        <v>-5.0466981712431219E-2</v>
      </c>
    </row>
    <row r="22" spans="1:6" s="99" customFormat="1" ht="15" x14ac:dyDescent="0.25">
      <c r="A22" s="300" t="s">
        <v>37</v>
      </c>
      <c r="B22" s="112">
        <v>4646810</v>
      </c>
      <c r="C22" s="129">
        <v>4664832</v>
      </c>
      <c r="D22" s="129">
        <v>4422146</v>
      </c>
      <c r="E22" s="149"/>
    </row>
    <row r="23" spans="1:6" s="99" customFormat="1" ht="15" x14ac:dyDescent="0.25">
      <c r="A23" s="256" t="s">
        <v>90</v>
      </c>
      <c r="B23" s="112">
        <v>5592620.4400000004</v>
      </c>
      <c r="C23" s="129"/>
      <c r="D23" s="129"/>
      <c r="E23" s="149"/>
    </row>
    <row r="24" spans="1:6" s="99" customFormat="1" ht="15" x14ac:dyDescent="0.25">
      <c r="A24" s="300" t="s">
        <v>1</v>
      </c>
      <c r="B24" s="112">
        <f>SUBTOTAL(109,B5:B23)</f>
        <v>151306167.52999997</v>
      </c>
      <c r="C24" s="129">
        <f>SUBTOTAL(109,C5:C23)</f>
        <v>84581174.710000008</v>
      </c>
      <c r="D24" s="129">
        <f>SUBTOTAL(109,D5:D23)</f>
        <v>82317985.430000007</v>
      </c>
      <c r="E24" s="149">
        <f>(Table128[[#This Row],[FY 2018]]-Table128[[#This Row],[FY 2017]])/Table128[[#This Row],[FY 2017]]</f>
        <v>-2.6757600467949342E-2</v>
      </c>
    </row>
    <row r="25" spans="1:6" s="99" customFormat="1" ht="15" x14ac:dyDescent="0.25">
      <c r="A25" s="328"/>
      <c r="B25" s="329"/>
      <c r="C25" s="330"/>
      <c r="D25" s="331"/>
      <c r="E25" s="331"/>
      <c r="F25" s="297"/>
    </row>
    <row r="26" spans="1:6" s="99" customFormat="1" ht="15" x14ac:dyDescent="0.25">
      <c r="A26" s="109" t="s">
        <v>143</v>
      </c>
      <c r="B26" s="109"/>
    </row>
    <row r="27" spans="1:6" s="99" customFormat="1" ht="15" x14ac:dyDescent="0.25">
      <c r="A27" s="99" t="s">
        <v>298</v>
      </c>
    </row>
    <row r="28" spans="1:6" s="99" customFormat="1" ht="15" x14ac:dyDescent="0.25">
      <c r="A28" s="99" t="s">
        <v>436</v>
      </c>
    </row>
    <row r="29" spans="1:6" s="1" customFormat="1" ht="90" customHeight="1" x14ac:dyDescent="0.25">
      <c r="A29" s="669" t="s">
        <v>258</v>
      </c>
      <c r="B29" s="669"/>
      <c r="C29" s="669"/>
      <c r="D29" s="669"/>
      <c r="E29" s="669"/>
      <c r="F29" s="283"/>
    </row>
    <row r="30" spans="1:6" s="1" customFormat="1" ht="14.25" x14ac:dyDescent="0.2"/>
    <row r="31" spans="1:6" s="1" customFormat="1" ht="14.25" x14ac:dyDescent="0.2"/>
    <row r="32" spans="1:6" s="1" customFormat="1" ht="14.25" x14ac:dyDescent="0.2"/>
    <row r="33" s="1" customFormat="1" ht="14.25" x14ac:dyDescent="0.2"/>
    <row r="34" s="1" customFormat="1" ht="14.25" x14ac:dyDescent="0.2"/>
    <row r="35" s="1" customFormat="1" ht="14.25" x14ac:dyDescent="0.2"/>
    <row r="36" s="1" customFormat="1" ht="14.25" x14ac:dyDescent="0.2"/>
    <row r="37" s="1" customFormat="1" ht="14.25" x14ac:dyDescent="0.2"/>
    <row r="38" s="1" customFormat="1" ht="14.25" x14ac:dyDescent="0.2"/>
    <row r="39" s="1" customFormat="1" ht="14.25" x14ac:dyDescent="0.2"/>
    <row r="40" s="1" customFormat="1" ht="14.25" x14ac:dyDescent="0.2"/>
    <row r="41" s="1" customFormat="1" ht="14.25" x14ac:dyDescent="0.2"/>
    <row r="42" s="1" customFormat="1" ht="14.25" x14ac:dyDescent="0.2"/>
    <row r="43" s="1" customFormat="1" ht="14.25" x14ac:dyDescent="0.2"/>
    <row r="44" s="1" customFormat="1" ht="14.25" x14ac:dyDescent="0.2"/>
    <row r="45" s="1" customFormat="1" ht="14.25" x14ac:dyDescent="0.2"/>
    <row r="46" s="1" customFormat="1" ht="14.25" x14ac:dyDescent="0.2"/>
    <row r="47" s="1" customFormat="1" ht="14.25" x14ac:dyDescent="0.2"/>
    <row r="48" s="1" customFormat="1" ht="14.25" x14ac:dyDescent="0.2"/>
    <row r="49" s="1" customFormat="1" ht="14.25" x14ac:dyDescent="0.2"/>
    <row r="50" s="1" customFormat="1" ht="14.25" x14ac:dyDescent="0.2"/>
    <row r="51" s="1" customFormat="1" ht="14.25" x14ac:dyDescent="0.2"/>
    <row r="52" s="1" customFormat="1" ht="14.25" x14ac:dyDescent="0.2"/>
    <row r="53" s="1" customFormat="1" ht="14.25" x14ac:dyDescent="0.2"/>
    <row r="54" s="1" customFormat="1" ht="14.25" x14ac:dyDescent="0.2"/>
    <row r="55" s="1" customFormat="1" ht="14.25" x14ac:dyDescent="0.2"/>
    <row r="56" s="1" customFormat="1" ht="14.25" x14ac:dyDescent="0.2"/>
    <row r="57" s="1" customFormat="1" ht="14.25" x14ac:dyDescent="0.2"/>
    <row r="58" s="1" customFormat="1" ht="14.25" x14ac:dyDescent="0.2"/>
    <row r="59" s="1" customFormat="1" ht="14.25" x14ac:dyDescent="0.2"/>
    <row r="60" s="1" customFormat="1" ht="14.25" x14ac:dyDescent="0.2"/>
    <row r="61" s="1" customFormat="1" ht="14.25" x14ac:dyDescent="0.2"/>
    <row r="62" s="1" customFormat="1" ht="14.25" x14ac:dyDescent="0.2"/>
    <row r="63" s="1" customFormat="1" ht="14.25" x14ac:dyDescent="0.2"/>
    <row r="64" s="1" customFormat="1" ht="14.25" x14ac:dyDescent="0.2"/>
    <row r="65" s="1" customFormat="1" ht="14.25" x14ac:dyDescent="0.2"/>
    <row r="66" s="1" customFormat="1" ht="14.25" x14ac:dyDescent="0.2"/>
    <row r="67" s="1" customFormat="1" ht="14.25" x14ac:dyDescent="0.2"/>
    <row r="68" s="1" customFormat="1" ht="14.25" x14ac:dyDescent="0.2"/>
    <row r="69" s="1" customFormat="1" ht="14.25" x14ac:dyDescent="0.2"/>
    <row r="70" s="1" customFormat="1" ht="14.25" x14ac:dyDescent="0.2"/>
    <row r="71" s="1" customFormat="1" ht="14.25" x14ac:dyDescent="0.2"/>
    <row r="72" s="1" customFormat="1" ht="14.25" x14ac:dyDescent="0.2"/>
    <row r="73" s="1" customFormat="1" ht="14.25" x14ac:dyDescent="0.2"/>
    <row r="74" s="1" customFormat="1" ht="14.25" x14ac:dyDescent="0.2"/>
    <row r="75" s="1" customFormat="1" ht="14.25" x14ac:dyDescent="0.2"/>
    <row r="76" s="1" customFormat="1" ht="14.25" x14ac:dyDescent="0.2"/>
    <row r="77" s="1" customFormat="1" ht="14.25" x14ac:dyDescent="0.2"/>
    <row r="78" s="1" customFormat="1" ht="14.25" x14ac:dyDescent="0.2"/>
    <row r="79" s="1" customFormat="1" ht="14.25" x14ac:dyDescent="0.2"/>
    <row r="80" s="1" customFormat="1" ht="14.25" x14ac:dyDescent="0.2"/>
    <row r="81" s="1" customFormat="1" ht="14.25" x14ac:dyDescent="0.2"/>
    <row r="82" s="1" customFormat="1" ht="14.25" x14ac:dyDescent="0.2"/>
    <row r="83" s="1" customFormat="1" ht="14.25" x14ac:dyDescent="0.2"/>
    <row r="84" s="1" customFormat="1" ht="14.25" x14ac:dyDescent="0.2"/>
    <row r="85" s="1" customFormat="1" ht="14.25" x14ac:dyDescent="0.2"/>
    <row r="86" s="1" customFormat="1" ht="14.25" x14ac:dyDescent="0.2"/>
    <row r="87" s="1" customFormat="1" ht="14.25" x14ac:dyDescent="0.2"/>
    <row r="88" s="1" customFormat="1" ht="14.25" x14ac:dyDescent="0.2"/>
    <row r="89" s="1" customFormat="1" ht="14.25" x14ac:dyDescent="0.2"/>
    <row r="90" s="1" customFormat="1" ht="14.25" x14ac:dyDescent="0.2"/>
    <row r="91" s="1" customFormat="1" ht="14.25" x14ac:dyDescent="0.2"/>
    <row r="92" s="1" customFormat="1" ht="14.25" x14ac:dyDescent="0.2"/>
    <row r="93" s="1" customFormat="1" ht="14.25" x14ac:dyDescent="0.2"/>
    <row r="94" s="1" customFormat="1" ht="14.25" x14ac:dyDescent="0.2"/>
    <row r="95" s="1" customFormat="1" ht="14.25" x14ac:dyDescent="0.2"/>
    <row r="96" s="1" customFormat="1" ht="14.25" x14ac:dyDescent="0.2"/>
    <row r="97" s="1" customFormat="1" ht="14.25" x14ac:dyDescent="0.2"/>
    <row r="98" s="1" customFormat="1" ht="14.25" x14ac:dyDescent="0.2"/>
    <row r="99" s="1" customFormat="1" ht="14.25" x14ac:dyDescent="0.2"/>
    <row r="100" s="1" customFormat="1" ht="14.25" x14ac:dyDescent="0.2"/>
    <row r="101" s="1" customFormat="1" ht="14.25" x14ac:dyDescent="0.2"/>
    <row r="102" s="1" customFormat="1" ht="14.25" x14ac:dyDescent="0.2"/>
    <row r="103" s="1" customFormat="1" ht="14.25" x14ac:dyDescent="0.2"/>
    <row r="104" s="1" customFormat="1" ht="14.25" x14ac:dyDescent="0.2"/>
    <row r="105" s="1" customFormat="1" ht="14.25" x14ac:dyDescent="0.2"/>
    <row r="106" s="1" customFormat="1" ht="14.25" x14ac:dyDescent="0.2"/>
    <row r="107" s="1" customFormat="1" ht="14.25" x14ac:dyDescent="0.2"/>
    <row r="108" s="1" customFormat="1" ht="14.25" x14ac:dyDescent="0.2"/>
    <row r="109" s="1" customFormat="1" ht="14.25" x14ac:dyDescent="0.2"/>
    <row r="110" s="1" customFormat="1" ht="14.25" x14ac:dyDescent="0.2"/>
    <row r="111" s="1" customFormat="1" ht="14.25" x14ac:dyDescent="0.2"/>
    <row r="112" s="1" customFormat="1" ht="14.25" x14ac:dyDescent="0.2"/>
    <row r="113" s="1" customFormat="1" ht="14.25" x14ac:dyDescent="0.2"/>
    <row r="114" s="1" customFormat="1" ht="14.25" x14ac:dyDescent="0.2"/>
    <row r="115" s="1" customFormat="1" ht="14.25" x14ac:dyDescent="0.2"/>
    <row r="116" s="1" customFormat="1" ht="14.25" x14ac:dyDescent="0.2"/>
    <row r="117" s="1" customFormat="1" ht="14.25" x14ac:dyDescent="0.2"/>
    <row r="118" s="1" customFormat="1" ht="14.25" x14ac:dyDescent="0.2"/>
    <row r="119" s="1" customFormat="1" ht="14.25" x14ac:dyDescent="0.2"/>
    <row r="120" s="1" customFormat="1" ht="14.25" x14ac:dyDescent="0.2"/>
    <row r="121" s="1" customFormat="1" ht="14.25" x14ac:dyDescent="0.2"/>
    <row r="122" s="1" customFormat="1" ht="14.25" x14ac:dyDescent="0.2"/>
    <row r="123" s="1" customFormat="1" ht="14.25" x14ac:dyDescent="0.2"/>
    <row r="124" s="1" customFormat="1" ht="14.25" x14ac:dyDescent="0.2"/>
    <row r="125" s="1" customFormat="1" ht="14.25" x14ac:dyDescent="0.2"/>
    <row r="126" s="1" customFormat="1" ht="14.25" x14ac:dyDescent="0.2"/>
    <row r="127" s="1" customFormat="1" ht="14.25" x14ac:dyDescent="0.2"/>
    <row r="128" s="1" customFormat="1" ht="14.25" x14ac:dyDescent="0.2"/>
  </sheetData>
  <mergeCells count="2">
    <mergeCell ref="B3:E3"/>
    <mergeCell ref="A29:E29"/>
  </mergeCells>
  <pageMargins left="0.25" right="0.25" top="0.75" bottom="0.75" header="0.3" footer="0.3"/>
  <pageSetup orientation="landscape"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34</vt:i4>
      </vt:variant>
      <vt:variant>
        <vt:lpstr>Named Ranges</vt:lpstr>
      </vt:variant>
      <vt:variant>
        <vt:i4>24</vt:i4>
      </vt:variant>
    </vt:vector>
  </HeadingPairs>
  <TitlesOfParts>
    <vt:vector size="58" baseType="lpstr">
      <vt:lpstr>Title Page</vt:lpstr>
      <vt:lpstr>Introduction</vt:lpstr>
      <vt:lpstr>Index</vt:lpstr>
      <vt:lpstr>1.Key Stats</vt:lpstr>
      <vt:lpstr>2.CostSF</vt:lpstr>
      <vt:lpstr>3.Bldg Use</vt:lpstr>
      <vt:lpstr>4.BldgUseTrend</vt:lpstr>
      <vt:lpstr>5.OfficeTrendbyAgency</vt:lpstr>
      <vt:lpstr>6.WarehouseTrendbyAgency</vt:lpstr>
      <vt:lpstr>7.Bldgs</vt:lpstr>
      <vt:lpstr>8.Utilization</vt:lpstr>
      <vt:lpstr>9.SFbyState</vt:lpstr>
      <vt:lpstr>10.StructuresbyAgency</vt:lpstr>
      <vt:lpstr>11.StructuresbyUse</vt:lpstr>
      <vt:lpstr>12.LandbyAgency</vt:lpstr>
      <vt:lpstr>13.LandbyState</vt:lpstr>
      <vt:lpstr>14.Agency Disposition</vt:lpstr>
      <vt:lpstr>15.DispositionUseBldg</vt:lpstr>
      <vt:lpstr>16.DispositionMethodBldg</vt:lpstr>
      <vt:lpstr>17.DispositionStruct</vt:lpstr>
      <vt:lpstr>18.DispositionLand</vt:lpstr>
      <vt:lpstr>19.Historic Designation</vt:lpstr>
      <vt:lpstr>20.HistoricbyState</vt:lpstr>
      <vt:lpstr>21.HistoricbyAgency</vt:lpstr>
      <vt:lpstr>22.Sustainability</vt:lpstr>
      <vt:lpstr>23.Status</vt:lpstr>
      <vt:lpstr>24.Repair Needs Buildings</vt:lpstr>
      <vt:lpstr>25.Repair Needs Structures</vt:lpstr>
      <vt:lpstr>26.Key Stats Non CFO</vt:lpstr>
      <vt:lpstr>27.CostSF Non CFO</vt:lpstr>
      <vt:lpstr>28.Bldg Use Non CFO</vt:lpstr>
      <vt:lpstr>29.Key Stats All</vt:lpstr>
      <vt:lpstr>30. Condition Index vs age</vt:lpstr>
      <vt:lpstr>31. Lease Expirations Buildings</vt:lpstr>
      <vt:lpstr>ColRangeStyle1</vt:lpstr>
      <vt:lpstr>'1.Key Stats'!Print_Area</vt:lpstr>
      <vt:lpstr>'10.StructuresbyAgency'!Print_Area</vt:lpstr>
      <vt:lpstr>'11.StructuresbyUse'!Print_Area</vt:lpstr>
      <vt:lpstr>'12.LandbyAgency'!Print_Area</vt:lpstr>
      <vt:lpstr>'13.LandbyState'!Print_Area</vt:lpstr>
      <vt:lpstr>'14.Agency Disposition'!Print_Area</vt:lpstr>
      <vt:lpstr>'16.DispositionMethodBldg'!Print_Area</vt:lpstr>
      <vt:lpstr>'19.Historic Designation'!Print_Area</vt:lpstr>
      <vt:lpstr>'2.CostSF'!Print_Area</vt:lpstr>
      <vt:lpstr>'20.HistoricbyState'!Print_Area</vt:lpstr>
      <vt:lpstr>'21.HistoricbyAgency'!Print_Area</vt:lpstr>
      <vt:lpstr>'22.Sustainability'!Print_Area</vt:lpstr>
      <vt:lpstr>'23.Status'!Print_Area</vt:lpstr>
      <vt:lpstr>'26.Key Stats Non CFO'!Print_Area</vt:lpstr>
      <vt:lpstr>'27.CostSF Non CFO'!Print_Area</vt:lpstr>
      <vt:lpstr>'28.Bldg Use Non CFO'!Print_Area</vt:lpstr>
      <vt:lpstr>'3.Bldg Use'!Print_Area</vt:lpstr>
      <vt:lpstr>'4.BldgUseTrend'!Print_Area</vt:lpstr>
      <vt:lpstr>'5.OfficeTrendbyAgency'!Print_Area</vt:lpstr>
      <vt:lpstr>'6.WarehouseTrendbyAgency'!Print_Area</vt:lpstr>
      <vt:lpstr>'7.Bldgs'!Print_Area</vt:lpstr>
      <vt:lpstr>'8.Utilization'!Print_Area</vt:lpstr>
      <vt:lpstr>'9.SFbyState'!Print_Area</vt:lpstr>
    </vt:vector>
  </TitlesOfParts>
  <Company>GSA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ChristineNNimerala</dc:creator>
  <cp:lastModifiedBy>AnneKNussear</cp:lastModifiedBy>
  <cp:lastPrinted>2015-03-31T14:30:03Z</cp:lastPrinted>
  <dcterms:created xsi:type="dcterms:W3CDTF">2014-08-18T14:43:45Z</dcterms:created>
  <dcterms:modified xsi:type="dcterms:W3CDTF">2019-09-24T16:54:22Z</dcterms:modified>
</cp:coreProperties>
</file>